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DieseArbeitsmappe"/>
  <mc:AlternateContent xmlns:mc="http://schemas.openxmlformats.org/markup-compatibility/2006">
    <mc:Choice Requires="x15">
      <x15ac:absPath xmlns:x15ac="http://schemas.microsoft.com/office/spreadsheetml/2010/11/ac" url="K:\Weinbau\306 Qualitätsprüfungen\03 Anerkannte Laboratorien\Laborvergleichsuntersuchungen\2026 Rosé Secco\"/>
    </mc:Choice>
  </mc:AlternateContent>
  <xr:revisionPtr revIDLastSave="0" documentId="8_{FF15BE40-5CBD-46DD-A3D6-C3CA49F5E528}" xr6:coauthVersionLast="47" xr6:coauthVersionMax="47" xr10:uidLastSave="{00000000-0000-0000-0000-000000000000}"/>
  <workbookProtection workbookAlgorithmName="SHA-512" workbookHashValue="ky2OH05MgcUYRhMoAJ+zikwfC03BnFf4qCcZd7BNTtI/urCAAllnyz2XEpypLQ+oeJMHsU3LV7qSXdHbkPCt9g==" workbookSaltValue="UmmjCqx4vmTs3iwVnUt83w==" workbookSpinCount="100000" lockStructure="1"/>
  <bookViews>
    <workbookView xWindow="-120" yWindow="-120" windowWidth="29040" windowHeight="15720" xr2:uid="{00000000-000D-0000-FFFF-FFFF00000000}"/>
  </bookViews>
  <sheets>
    <sheet name="Begleitschreiben" sheetId="33" r:id="rId1"/>
    <sheet name="Benutzungshinweise" sheetId="25" r:id="rId2"/>
    <sheet name="FTIR-Hinweise" sheetId="28" state="hidden" r:id="rId3"/>
    <sheet name="Empf. Flücht. Säure" sheetId="30" state="hidden" r:id="rId4"/>
    <sheet name="Ergebnisse" sheetId="1" r:id="rId5"/>
    <sheet name="Sensorik+Mitteilungen" sheetId="26" r:id="rId6"/>
    <sheet name="Dichte" sheetId="2" state="hidden" r:id="rId7"/>
    <sheet name="GAlkohol" sheetId="5" state="hidden" r:id="rId8"/>
    <sheet name="vAlkohol" sheetId="3" state="hidden" r:id="rId9"/>
    <sheet name="Gextrakt" sheetId="6" state="hidden" r:id="rId10"/>
    <sheet name="zfExtrkt" sheetId="7" state="hidden" r:id="rId11"/>
    <sheet name="vgZucker" sheetId="8" state="hidden" r:id="rId12"/>
    <sheet name="G-Saeure" sheetId="4" state="hidden" r:id="rId13"/>
    <sheet name="Fr-SO2" sheetId="10" state="hidden" r:id="rId14"/>
    <sheet name="Ges-SO2" sheetId="11" state="hidden" r:id="rId15"/>
    <sheet name="Reduktone" sheetId="12" state="hidden" r:id="rId16"/>
    <sheet name="Glucose" sheetId="13" state="hidden" r:id="rId17"/>
    <sheet name="Fructose" sheetId="14" state="hidden" r:id="rId18"/>
    <sheet name="CO2" sheetId="31" state="hidden" r:id="rId19"/>
    <sheet name="Überdruck" sheetId="32" state="hidden" r:id="rId20"/>
  </sheets>
  <definedNames>
    <definedName name="_ftn1" localSheetId="3">'Empf. Flücht. Säure'!$A$52</definedName>
    <definedName name="_xlnm.Print_Area" localSheetId="1">Benutzungshinweise!$A$1:$C$20</definedName>
    <definedName name="_xlnm.Print_Titles" localSheetId="4">Ergebnisse!$1:$6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G15" i="1" l="1"/>
  <c r="G17" i="1" l="1"/>
  <c r="C1" i="6"/>
  <c r="C1" i="7" l="1"/>
  <c r="C1" i="8"/>
  <c r="I17" i="1" l="1"/>
  <c r="A1" i="6" l="1"/>
  <c r="C1" i="11" l="1"/>
  <c r="G25" i="1" l="1"/>
  <c r="G34" i="1" l="1"/>
  <c r="C1" i="14"/>
  <c r="I34" i="1" s="1"/>
  <c r="G30" i="1"/>
  <c r="C1" i="13"/>
  <c r="I30" i="1" s="1"/>
  <c r="I25" i="1"/>
  <c r="G23" i="1"/>
  <c r="C1" i="10"/>
  <c r="I23" i="1" s="1"/>
  <c r="C1" i="4"/>
  <c r="I21" i="1" s="1"/>
  <c r="G19" i="1"/>
  <c r="I19" i="1"/>
  <c r="G13" i="1"/>
  <c r="C1" i="3"/>
  <c r="I13" i="1" s="1"/>
  <c r="C1" i="2"/>
  <c r="I9" i="1" s="1"/>
  <c r="G11" i="1"/>
  <c r="C1" i="5"/>
  <c r="I11" i="1" s="1"/>
  <c r="G36" i="1"/>
  <c r="A21" i="32"/>
  <c r="A1" i="32"/>
  <c r="C1" i="32"/>
  <c r="I38" i="1" s="1"/>
  <c r="C21" i="32"/>
  <c r="I46" i="1" s="1"/>
  <c r="A1" i="31"/>
  <c r="C1" i="31"/>
  <c r="I36" i="1" s="1"/>
  <c r="A1" i="14"/>
  <c r="A1" i="13"/>
  <c r="A1" i="12"/>
  <c r="C1" i="12"/>
  <c r="I27" i="1" s="1"/>
  <c r="A1" i="11"/>
  <c r="A1" i="10"/>
  <c r="A1" i="4"/>
  <c r="A1" i="8"/>
  <c r="A1" i="7"/>
  <c r="I15" i="1"/>
  <c r="A1" i="3"/>
  <c r="A1" i="2"/>
  <c r="H9" i="1"/>
  <c r="H11" i="1"/>
  <c r="H13" i="1"/>
  <c r="H15" i="1"/>
  <c r="B16" i="1" s="1"/>
  <c r="H17" i="1"/>
  <c r="H19" i="1"/>
  <c r="D20" i="1" s="1"/>
  <c r="G21" i="1"/>
  <c r="H21" i="1"/>
  <c r="H23" i="1"/>
  <c r="H25" i="1"/>
  <c r="G27" i="1"/>
  <c r="H27" i="1"/>
  <c r="H30" i="1"/>
  <c r="H34" i="1"/>
  <c r="D35" i="1" s="1"/>
  <c r="H36" i="1"/>
  <c r="G38" i="1"/>
  <c r="H38" i="1"/>
  <c r="G46" i="1"/>
  <c r="H46" i="1"/>
  <c r="B47" i="1" s="1"/>
  <c r="B35" i="1" l="1"/>
  <c r="B28" i="1"/>
  <c r="B22" i="1"/>
  <c r="B26" i="1"/>
  <c r="B37" i="1"/>
  <c r="B31" i="1"/>
  <c r="B24" i="1"/>
  <c r="B39" i="1"/>
  <c r="B12" i="1"/>
  <c r="B10" i="1"/>
  <c r="B14" i="1"/>
  <c r="D31" i="1"/>
  <c r="B18" i="1"/>
  <c r="B20" i="1"/>
</calcChain>
</file>

<file path=xl/sharedStrings.xml><?xml version="1.0" encoding="utf-8"?>
<sst xmlns="http://schemas.openxmlformats.org/spreadsheetml/2006/main" count="505" uniqueCount="393">
  <si>
    <t>Nachfolgend können Sie ergänzende Hinweise geben oder wichtige Beobachtungen mitteilen.</t>
  </si>
  <si>
    <t>Chemische Alkoholbestimmung n. Dr. Jakob</t>
  </si>
  <si>
    <t>Chemische Alkoholbestimmung n. Dr. Rebelein</t>
  </si>
  <si>
    <t>Berechnung aus relativer Dichte und Refraktion</t>
  </si>
  <si>
    <t>Vorh. Alkohol</t>
  </si>
  <si>
    <t>Gesamtsäure</t>
  </si>
  <si>
    <t>Methodenkürzel</t>
  </si>
  <si>
    <t>Methodenbeschreibung</t>
  </si>
  <si>
    <t>LwK 5.1</t>
  </si>
  <si>
    <t>Ergebnis</t>
  </si>
  <si>
    <t>Einheit</t>
  </si>
  <si>
    <t>g/L</t>
  </si>
  <si>
    <t xml:space="preserve"> </t>
  </si>
  <si>
    <t>Methoden-
Kennung</t>
  </si>
  <si>
    <t>Gesamtalkohol</t>
  </si>
  <si>
    <t>Gesamtextrakt</t>
  </si>
  <si>
    <t>Zuckerfreier Extrakt</t>
  </si>
  <si>
    <t>mg/L</t>
  </si>
  <si>
    <t>LwK 8.1</t>
  </si>
  <si>
    <t>LwK 8.2</t>
  </si>
  <si>
    <t>LwK 8.3</t>
  </si>
  <si>
    <t>LwK 8.4</t>
  </si>
  <si>
    <t>FTIR</t>
  </si>
  <si>
    <t/>
  </si>
  <si>
    <t>Methodenschlüssel</t>
  </si>
  <si>
    <t>LwK 2.1</t>
  </si>
  <si>
    <t>LwK 2.2</t>
  </si>
  <si>
    <t>LwK 2.3</t>
  </si>
  <si>
    <t>LwK 2.4</t>
  </si>
  <si>
    <t>LwK 2.5</t>
  </si>
  <si>
    <t>LwK 2.6</t>
  </si>
  <si>
    <t>LwK 2.7</t>
  </si>
  <si>
    <t>Enzymatische Methode</t>
  </si>
  <si>
    <t>LwK 3.1</t>
  </si>
  <si>
    <t>LwK 3.2</t>
  </si>
  <si>
    <t>LwK 3.3</t>
  </si>
  <si>
    <t>LwK 4.1</t>
  </si>
  <si>
    <t>LwK 4.2</t>
  </si>
  <si>
    <t>entfällt</t>
  </si>
  <si>
    <t>LwK 4.3</t>
  </si>
  <si>
    <t>Schnellmethode n. Dr. Jakob</t>
  </si>
  <si>
    <t>LwK 4.4</t>
  </si>
  <si>
    <t>Schnellmethode n. Dr. Rebelein</t>
  </si>
  <si>
    <t>LwK 4.6</t>
  </si>
  <si>
    <t>Neocuproinmethode</t>
  </si>
  <si>
    <t>LwK 4.7</t>
  </si>
  <si>
    <t>LwK 6.2</t>
  </si>
  <si>
    <t>LwK 6.3</t>
  </si>
  <si>
    <t>LwK 6.4</t>
  </si>
  <si>
    <t>LwK 7.1</t>
  </si>
  <si>
    <t>LwK 7.2</t>
  </si>
  <si>
    <t>Methode n. Tanner</t>
  </si>
  <si>
    <t>LwK 7.3</t>
  </si>
  <si>
    <t>LwK 7.4.1</t>
  </si>
  <si>
    <t>Destillationsmethode n. Dr. Jakob</t>
  </si>
  <si>
    <t>LwK 7.4.2</t>
  </si>
  <si>
    <t>Destillationsmethode n. Dr. Rebelein</t>
  </si>
  <si>
    <t>LwK 7.6</t>
  </si>
  <si>
    <t>SO2-Bindung mit Acetaldehyd; Stärke als Indikator</t>
  </si>
  <si>
    <t>SO2-Bindung mit Acetaldehyd; Platinelektrode</t>
  </si>
  <si>
    <t>SO2-Bindung mit Propionaldehyd; Stärke als Indikator</t>
  </si>
  <si>
    <t>SO2-Bindung mit Propionaldehyd; Platinelektrode</t>
  </si>
  <si>
    <t>SO2-Bindung mit Glyoxal; Stärke als Indikator</t>
  </si>
  <si>
    <t>SO2-Bindung mit Glyoxal; Platinelektrode</t>
  </si>
  <si>
    <t>HPLC</t>
  </si>
  <si>
    <t>Fourier-Transform-Infrarotspektroskopie</t>
  </si>
  <si>
    <t>Hochleistungsflüssigkeitschromatographie</t>
  </si>
  <si>
    <t>Freie Schweflige Säure</t>
  </si>
  <si>
    <t>Gesamte Schweflige Säure</t>
  </si>
  <si>
    <t>jodometrisch n. einfacher Hydrolyse ohne Abzug der Reduktone</t>
  </si>
  <si>
    <t>jodometrisch n. doppelter Hydrolyse unter Abzug der Reduktone</t>
  </si>
  <si>
    <t>jodometrisch n. einfacher Hydrolyse unter Abzug der Reduktone</t>
  </si>
  <si>
    <t>jodometrisch n. doppelter Hydrolyse ohne Abzug der Reduktone</t>
  </si>
  <si>
    <t>LwK 7.7</t>
  </si>
  <si>
    <t>enzymat. Hand</t>
  </si>
  <si>
    <t>enzymat. autom.</t>
  </si>
  <si>
    <t>Acetaldehyd/Stärke</t>
  </si>
  <si>
    <t>Glyoxal/Stärke</t>
  </si>
  <si>
    <t>Acetaldehyd/potent.</t>
  </si>
  <si>
    <t>Parameterbezeichnung</t>
  </si>
  <si>
    <t>Sehr geehrte Damen und Herren,</t>
  </si>
  <si>
    <t>Mit freundlichen Grüßen</t>
  </si>
  <si>
    <t>Lfd.Nr.</t>
  </si>
  <si>
    <r>
      <t xml:space="preserve">Die </t>
    </r>
    <r>
      <rPr>
        <b/>
        <sz val="11"/>
        <rFont val="Arial"/>
        <family val="2"/>
      </rPr>
      <t>Spalte A</t>
    </r>
    <r>
      <rPr>
        <sz val="11"/>
        <rFont val="Arial"/>
        <family val="2"/>
      </rPr>
      <t xml:space="preserve"> enthält eine laufende Nummer für jeden Parameter</t>
    </r>
  </si>
  <si>
    <t>Diese Tabelle besteht aus den 7 Spalten A bis G. Sie sind hell türkis unterlegt.</t>
  </si>
  <si>
    <t>Die Tabelle hat folgenden Aufbau:</t>
  </si>
  <si>
    <t>Signifikante
Ziffern</t>
  </si>
  <si>
    <t>Beispielparameter</t>
  </si>
  <si>
    <t>Beispielhafter Wert mit Maßeinheit</t>
  </si>
  <si>
    <t>Ergebnisangabe mit 3 signifikanten Ziffern</t>
  </si>
  <si>
    <t>179,34 [mg/L]</t>
  </si>
  <si>
    <t>7,8 [g/L]</t>
  </si>
  <si>
    <t>36,45 [g/L]</t>
  </si>
  <si>
    <t>sonstige</t>
  </si>
  <si>
    <r>
      <t>Die</t>
    </r>
    <r>
      <rPr>
        <b/>
        <sz val="11"/>
        <rFont val="Arial"/>
        <family val="2"/>
      </rPr>
      <t xml:space="preserve"> Spalte B</t>
    </r>
    <r>
      <rPr>
        <sz val="11"/>
        <rFont val="Arial"/>
        <family val="2"/>
      </rPr>
      <t xml:space="preserve"> enthält die </t>
    </r>
    <r>
      <rPr>
        <b/>
        <sz val="11"/>
        <rFont val="Arial"/>
        <family val="2"/>
      </rPr>
      <t>Parameterbezeichnung</t>
    </r>
    <r>
      <rPr>
        <sz val="11"/>
        <rFont val="Arial"/>
        <family val="2"/>
      </rPr>
      <t xml:space="preserve"> </t>
    </r>
  </si>
  <si>
    <t>Min.</t>
  </si>
  <si>
    <t>Einsendendes Labor:</t>
  </si>
  <si>
    <t>Datum:</t>
  </si>
  <si>
    <t>1. Führen Sie die Messung als Kalibrierprobe gegen Ihre bevorzugt eingesetzte Kalibrierung durch.</t>
  </si>
  <si>
    <t>Hierzu muss bei der Aufnahme der Probe in die Messfolge der Probentyp "Kalibrierung" gewählt werden. Verfahren Sie wie folgt:</t>
  </si>
  <si>
    <t>2. Ausgabe oder Export der Messergebnisse</t>
  </si>
  <si>
    <t>3. Export der Rohdaten</t>
  </si>
  <si>
    <t>Nun öffnen Sie über die Menüleiste "Probe/Suchen" den Dialog "Suche Proben in der Database" auf. Unter dem Punkt Identifikation geben Sie die Bezeichnung der Probe ein und bestätigen mit dem "OK"-Button.</t>
  </si>
  <si>
    <t>Sollten Sie den Export nicht am Tage der Messung durchführen, müssen Sie das Datum der Messung noch in den Datumsfeldern angeben!</t>
  </si>
  <si>
    <t>In dem Tabellenfenster sollte nun die gewünschte Probe aufgeführt sein.</t>
  </si>
  <si>
    <t>4. Einsenden der Ergebnisse</t>
  </si>
  <si>
    <t>reinhard.ristow@web.de</t>
  </si>
  <si>
    <t>Senden Sie den Ergebnisausdruck oder – bevorzugt – die Dateien per e-Mail an mich:</t>
  </si>
  <si>
    <t>Nach dem Schließen und Speichern (Menüpunkt "Probe/Speichern...") des neuen Proben-
satzes wird im Fenster "Probensatz" der eben erstellte Probensatz markiert und über den Menüpunkt "Probensatz/Export..." auf Diskette oder Festplatte gespeichert. Merken Sie sich das Verzeichnis, in dem die Rohdaten als Datei mit der Endung ".csv" gespeichert wird.</t>
  </si>
  <si>
    <t>Hinweise für Laboratorien, die den FTIR-Weinanalysator (WineScan FT 120) besitzen</t>
  </si>
  <si>
    <r>
      <t xml:space="preserve">Wie in den Vorjahren besteht die Möglichkeit Ihre FTIR-Analytik aktuell zu überprüfen. Bitte erstellen Sie hierzu einen zusätzlichen Befund mit dem Weinanalysator im Kalibriermodus. Sie erhalten eine </t>
    </r>
    <r>
      <rPr>
        <b/>
        <sz val="11"/>
        <rFont val="Arial"/>
        <family val="2"/>
      </rPr>
      <t>besondere Ergebnismitteilung</t>
    </r>
    <r>
      <rPr>
        <sz val="11"/>
        <rFont val="Arial"/>
        <family val="2"/>
      </rPr>
      <t>, die Sie gegebenenfalls zum Nachweis Ihrer geforderten Teilnahme an FTIR-Ringversuchen verwenden können.</t>
    </r>
  </si>
  <si>
    <t>Beim FT120 ohne Autosampler wird dieser Messmodus durch den Tastendruck &lt;Strg+A&gt; aufgerufen.</t>
  </si>
  <si>
    <t>Alternativ markieren Sie im Ergebnisfenster die Titelzeile mit den Parameternamen und den Bereich bis einschließlich der Messergebnisse der Probe. im Ergebnisfenster und drucken Sie diese über den "Drucker-Button" aus. Sie können diesen Ausdruck einsenden.</t>
  </si>
  <si>
    <t>Reaktionszeit</t>
  </si>
  <si>
    <t>Nah-Infrarotspektroskopie</t>
  </si>
  <si>
    <t>Relative Dichte 20°C/20°C</t>
  </si>
  <si>
    <t>LwK 1.1 (Zucker enz/HPLC)</t>
  </si>
  <si>
    <t>LwK 1.1 (Zucker reduktom.)</t>
  </si>
  <si>
    <t>LwK 2.9</t>
  </si>
  <si>
    <t>Hochleistungsflüssigkeitschromatographie; OIV-MA-AS311-03</t>
  </si>
  <si>
    <t>LwK 5.2.1</t>
  </si>
  <si>
    <t>LwK 5.2.2</t>
  </si>
  <si>
    <t>Methode n. Paul bzw. OIV-MA-AS323-04A</t>
  </si>
  <si>
    <r>
      <t xml:space="preserve">Die Verwendung der Kalibrierung AP Deutschland 2003 bzw. AP_2011 ist </t>
    </r>
    <r>
      <rPr>
        <b/>
        <sz val="11"/>
        <rFont val="Arial"/>
        <family val="2"/>
      </rPr>
      <t>nicht</t>
    </r>
    <r>
      <rPr>
        <sz val="11"/>
        <rFont val="Arial"/>
        <family val="2"/>
      </rPr>
      <t xml:space="preserve"> vorgegeben!)</t>
    </r>
  </si>
  <si>
    <r>
      <t>Bevorzugt</t>
    </r>
    <r>
      <rPr>
        <sz val="11"/>
        <rFont val="Arial"/>
        <family val="2"/>
      </rPr>
      <t xml:space="preserve"> exportieren Sie die Ergebnisse in eine Datei und senden diese ein. Verfahren Sie hierzu wie folgt:</t>
    </r>
  </si>
  <si>
    <t>Gesamtsäure (als Weinsäure)</t>
  </si>
  <si>
    <r>
      <t>a)</t>
    </r>
    <r>
      <rPr>
        <sz val="11"/>
        <rFont val="Arial"/>
        <family val="2"/>
      </rPr>
      <t xml:space="preserve"> wurde der Verbrauch an Jodid/Jodat-Titrationsmittel bereits auf mg SO</t>
    </r>
    <r>
      <rPr>
        <vertAlign val="subscript"/>
        <sz val="11"/>
        <rFont val="Arial"/>
        <family val="2"/>
      </rPr>
      <t>2</t>
    </r>
    <r>
      <rPr>
        <sz val="11"/>
        <rFont val="Arial"/>
        <family val="2"/>
      </rPr>
      <t>/L der eingesetzten</t>
    </r>
  </si>
  <si>
    <t xml:space="preserve">    Weinprobe umgerechnet gilt die Formel:</t>
  </si>
  <si>
    <r>
      <t xml:space="preserve">                        mg SO</t>
    </r>
    <r>
      <rPr>
        <vertAlign val="subscript"/>
        <sz val="11"/>
        <rFont val="Arial"/>
        <family val="2"/>
      </rPr>
      <t>2</t>
    </r>
    <r>
      <rPr>
        <sz val="11"/>
        <rFont val="Arial"/>
        <family val="2"/>
      </rPr>
      <t>/L * 1,875 / 1000 = g/L Flüchtige Säure(als Essigsäure)</t>
    </r>
  </si>
  <si>
    <r>
      <t>b)</t>
    </r>
    <r>
      <rPr>
        <sz val="11"/>
        <rFont val="Arial"/>
        <family val="2"/>
      </rPr>
      <t xml:space="preserve"> für die unmittelbare Umrechnung des Verbrauches an Jodid/Jodat in Flüchtige Säure gilt die</t>
    </r>
  </si>
  <si>
    <t xml:space="preserve">    Formel mit V = Volumen in ml:</t>
  </si>
  <si>
    <t>Hinweis zur Berechnung der SO2-Korrektur nach jodometrischer Titration im Destillat:</t>
  </si>
  <si>
    <t>Empfehlungen zur Bestimmung der Flüchtigen Säure</t>
  </si>
  <si>
    <t>2. Empfehlungen</t>
  </si>
  <si>
    <t>(1) Probenvorbereitung</t>
  </si>
  <si>
    <t>Die Probe ist von Trubstoffen und Kohlensäure zu befreien (z.B. durch Filtration oder Vakuumbehandlung).</t>
  </si>
  <si>
    <t>(2) Destillation:</t>
  </si>
  <si>
    <t>Dem Probevolumen ist Weinsäure in einer Menge zuzusetzen, die einer Konzentration von 25 g Weinsäure pro ein Liter Probe entspricht.</t>
  </si>
  <si>
    <t>Die Destillation muss so durchgeführt werden, dass ein "Rücklauf" und damit eine Fraktionierung möglichst vermieden wird und zugleich aus dem Probegefäß keine mitgerissene Flüssigkeit in die Vorlage gelangt.</t>
  </si>
  <si>
    <t>Die Wiederfindung einer vorgelegten Menge Essigsäure bzw. Natriumacetat (berechnet als Essigsäure) muss mindestens 95 % betragen. Hierzu sind die Destillationsbedingungen gegebenenfalls zielführend zu verändern. Die Wiederfindung ist wiederholt und bei seltenem Einsatz des Verfahrens stets neu zu ermitteln. Wiederholte Bestimmungen der Wiederfindung dürfen sich nicht um mehr als 5 % unterscheiden.</t>
  </si>
  <si>
    <t>Das Destillat ist auf 60 °C bis 80 °C (beginnende Blasenbildung am Gefäßboden) zu erhitzen und zur Titration etwa auf Raumtemperatur abzukühlen.</t>
  </si>
  <si>
    <t>Der Blindverbrauch des Destillatvolumens an kohlensäurefreiem Wasser ist wiederholt und bei seltenem Einsatz des Verfahrens stets neu zu bestimmen. Er ist bei der Ergebnisberechnung zu abzuziehen.</t>
  </si>
  <si>
    <t>(3)Titration:</t>
  </si>
  <si>
    <t>Es sind nur frische Titrationsmittel zu verwenden, deren Normalität resp. Faktor zuverlässig bekannt bzw. bestimmt ist.</t>
  </si>
  <si>
    <r>
      <t>Eingesetztes Probevolumen und Molarität des Titrationsmittels sind so zu abzustimmen, dass der Titrationsmittelverbrauch mehr als 1 ml beträgt, d.h. bei normalen Gehalten an Flüchtiger Säure und Probevolumina unter 10 ml Wein muss das Destillat mit 0,01 m, höchstens 0,05 m Natronlauge titriert werden.</t>
    </r>
    <r>
      <rPr>
        <vertAlign val="superscript"/>
        <sz val="11"/>
        <rFont val="Arial"/>
        <family val="2"/>
      </rPr>
      <t>[1]</t>
    </r>
    <r>
      <rPr>
        <sz val="11"/>
        <rFont val="Arial"/>
        <family val="2"/>
      </rPr>
      <t xml:space="preserve"> </t>
    </r>
  </si>
  <si>
    <t>Der Verbrauch an Titrationsmittel für die Probe muss auf besser als 2 % abgelesen werden.</t>
  </si>
  <si>
    <t>Bei Endpunktbestimmung mittels pH-Elektrode ist die Richtigkeit und Steilheit der Anzeige durch Kalibrierung mit mindestens 2 Pufferstandardlösungen einzustellen.</t>
  </si>
  <si>
    <t>(4) Korrektur für mitdestillierte Schweflige Säure</t>
  </si>
  <si>
    <t>Bei Weinen ist die Korrektur erforderlich. Der Anteil miterfasster Schwefliger Säure sollte durch jodometrische Bestimmung im Destillat ermittelt werden.</t>
  </si>
  <si>
    <t>3. Spezielle Hinweise zu häufig angewendeten Destillationsverfahren</t>
  </si>
  <si>
    <t>Halbmikro-Verfahren:</t>
  </si>
  <si>
    <t>Dieses Verfahren ist durch die Verwendung der in der Allgemeinen Verwaltungsvorschrift für die Untersuchung von Wein V. Nr. 8 bzw. der IFU Methode Nr. 5 beschriebenen Apparatur, den Einsatz von 5 ml Wein und die Gewinnung von 60 ml Destillat definiert. Wird eine andere Apparatur verwendet, liegt ein anderes Verfahren vor.</t>
  </si>
  <si>
    <t>Beim Zusammensetzen der Apparatur ist größte Aufmerksamkeit geboten, um sowohl das Herausdrücken von Untersuchungsgut aus dem Einsatz als auch das Einsaugen von Wasser aus dem äußeren Gefäß zu vermeiden. Die Schliffe müssen dicht sitzen und mit gutem Vakuumfett gefettet sein.</t>
  </si>
  <si>
    <t>Der Wasserspiegel im äußeren Kolben, der als Wasserdampfentwickler dient, muss stets über dem Spiegel der Untersuchungsflüssigkeit liegen. Um einen Anstieg dieses Spiegels zu vermeiden muss die Energiezufuhr zu Beginn des Siedens gegebenenfalls, z.B. durch Hinzunehmen eines weiteren Brenners, erhöht werden.</t>
  </si>
  <si>
    <t>Die weitere Erhitzung muss so erfolgen, dass ein kräftiger und stetiger Wasserdampfstrom gegeben ist. Wird die erforderliche Wiederfindung nicht erreicht, ist die Energiezufuhr zu erhöhen.</t>
  </si>
  <si>
    <t>Verfahren mit den Vapodest -Wasserdampfgeneratoren der Firma Gerhardt:</t>
  </si>
  <si>
    <t>Bei diesen Geräten ist unabhängig vom eingesetzten Probevolumen auf ein ausreichendes Destillatvolumen, d.h. nicht unter 150 ml zu achten.</t>
  </si>
  <si>
    <t>Hierzu ist die Energie nicht unter 90 % und die Destillationsdauer nicht unter 6 Minuten (360 sec) einzustellen.</t>
  </si>
  <si>
    <t>Wird die erforderliche Wiederfindung nicht erreicht, ist die Energie schrittweise – auf bis zu 100 % – sowie die Destillationsdauer bis auf die maximal einstellbare Zeit und damit das Destillatvolumen bis auf über 200 ml zu erhöhen.</t>
  </si>
  <si>
    <t>Das Destillatvolumen soll – durch geeignete Marken am Vorlagegefäß oder durch Gewichtskontrollen – bestimmt und muss auf Gleichmäßigkeit überwacht werden.</t>
  </si>
  <si>
    <r>
      <t>Zu Beginn</t>
    </r>
    <r>
      <rPr>
        <sz val="11"/>
        <rFont val="Arial"/>
        <family val="2"/>
      </rPr>
      <t xml:space="preserve"> der Arbeit müssen mindestens </t>
    </r>
    <r>
      <rPr>
        <b/>
        <sz val="11"/>
        <rFont val="Arial"/>
        <family val="2"/>
      </rPr>
      <t>zwei Leerläufe</t>
    </r>
    <r>
      <rPr>
        <sz val="11"/>
        <rFont val="Arial"/>
        <family val="2"/>
      </rPr>
      <t xml:space="preserve"> durchgeführt werden, damit eine gleichmäßige Temperierung des Gerätes (Vermeiden von "Rücklauf") gegeben ist.</t>
    </r>
  </si>
  <si>
    <t>4. Stichpunkt-Fließschema</t>
  </si>
  <si>
    <r>
      <t>·</t>
    </r>
    <r>
      <rPr>
        <sz val="7"/>
        <rFont val="Times New Roman"/>
        <family val="1"/>
      </rPr>
      <t xml:space="preserve">         </t>
    </r>
    <r>
      <rPr>
        <sz val="11"/>
        <rFont val="Arial"/>
        <family val="2"/>
      </rPr>
      <t>Trub- und kohlensäurefreies Probevolumen + Weinsäure (25 g/L)</t>
    </r>
  </si>
  <si>
    <r>
      <t>·</t>
    </r>
    <r>
      <rPr>
        <sz val="7"/>
        <rFont val="Times New Roman"/>
        <family val="1"/>
      </rPr>
      <t xml:space="preserve">         </t>
    </r>
    <r>
      <rPr>
        <sz val="11"/>
        <rFont val="Arial"/>
        <family val="2"/>
      </rPr>
      <t>CO</t>
    </r>
    <r>
      <rPr>
        <vertAlign val="subscript"/>
        <sz val="11"/>
        <rFont val="Arial"/>
        <family val="2"/>
      </rPr>
      <t>2</t>
    </r>
    <r>
      <rPr>
        <sz val="11"/>
        <rFont val="Arial"/>
        <family val="2"/>
      </rPr>
      <t>-Entfernung: Destillat auf 60 °C bis 80 °C erhitzen</t>
    </r>
  </si>
  <si>
    <r>
      <t>·</t>
    </r>
    <r>
      <rPr>
        <sz val="7"/>
        <rFont val="Times New Roman"/>
        <family val="1"/>
      </rPr>
      <t xml:space="preserve">         </t>
    </r>
    <r>
      <rPr>
        <sz val="11"/>
        <rFont val="Arial"/>
        <family val="2"/>
      </rPr>
      <t>frische Titrationsmittel</t>
    </r>
  </si>
  <si>
    <r>
      <t>·</t>
    </r>
    <r>
      <rPr>
        <sz val="7"/>
        <rFont val="Times New Roman"/>
        <family val="1"/>
      </rPr>
      <t xml:space="preserve">         </t>
    </r>
    <r>
      <rPr>
        <sz val="11"/>
        <rFont val="Arial"/>
        <family val="2"/>
      </rPr>
      <t>NaOH 0,01 m bis höchsten 0,05 m</t>
    </r>
  </si>
  <si>
    <r>
      <t>·</t>
    </r>
    <r>
      <rPr>
        <sz val="7"/>
        <rFont val="Times New Roman"/>
        <family val="1"/>
      </rPr>
      <t xml:space="preserve">         </t>
    </r>
    <r>
      <rPr>
        <sz val="11"/>
        <rFont val="Arial"/>
        <family val="2"/>
      </rPr>
      <t>Titrationsmittelverbrauch mehr als 1 ml</t>
    </r>
  </si>
  <si>
    <r>
      <t>·</t>
    </r>
    <r>
      <rPr>
        <sz val="7"/>
        <rFont val="Times New Roman"/>
        <family val="1"/>
      </rPr>
      <t xml:space="preserve">         </t>
    </r>
    <r>
      <rPr>
        <sz val="11"/>
        <rFont val="Arial"/>
        <family val="2"/>
      </rPr>
      <t>Ablesbarkeit besser als 2 %</t>
    </r>
  </si>
  <si>
    <r>
      <t>·</t>
    </r>
    <r>
      <rPr>
        <sz val="7"/>
        <rFont val="Times New Roman"/>
        <family val="1"/>
      </rPr>
      <t xml:space="preserve">         </t>
    </r>
    <r>
      <rPr>
        <sz val="11"/>
        <rFont val="Arial"/>
        <family val="2"/>
      </rPr>
      <t>Blindverbrauch bestimmen und abziehen</t>
    </r>
  </si>
  <si>
    <r>
      <t>·</t>
    </r>
    <r>
      <rPr>
        <sz val="7"/>
        <rFont val="Times New Roman"/>
        <family val="1"/>
      </rPr>
      <t xml:space="preserve">         </t>
    </r>
    <r>
      <rPr>
        <sz val="11"/>
        <rFont val="Arial"/>
        <family val="2"/>
      </rPr>
      <t>SO</t>
    </r>
    <r>
      <rPr>
        <vertAlign val="subscript"/>
        <sz val="11"/>
        <rFont val="Arial"/>
        <family val="2"/>
      </rPr>
      <t>2</t>
    </r>
    <r>
      <rPr>
        <sz val="11"/>
        <rFont val="Arial"/>
        <family val="2"/>
      </rPr>
      <t xml:space="preserve"> abziehen, jodometrische Bestimmung im Destillat</t>
    </r>
  </si>
  <si>
    <r>
      <t>·</t>
    </r>
    <r>
      <rPr>
        <sz val="7"/>
        <rFont val="Times New Roman"/>
        <family val="1"/>
      </rPr>
      <t xml:space="preserve">        </t>
    </r>
    <r>
      <rPr>
        <sz val="11"/>
        <rFont val="Arial"/>
        <family val="2"/>
      </rPr>
      <t>Halbmikroverfahren: Einsatz von 5 ml Probe</t>
    </r>
  </si>
  <si>
    <r>
      <t>·</t>
    </r>
    <r>
      <rPr>
        <sz val="7"/>
        <rFont val="Times New Roman"/>
        <family val="1"/>
      </rPr>
      <t xml:space="preserve">        </t>
    </r>
    <r>
      <rPr>
        <sz val="11"/>
        <rFont val="Arial"/>
        <family val="2"/>
      </rPr>
      <t>Vapodest-Verfahren: Einsatz von 10 ml Probe</t>
    </r>
  </si>
  <si>
    <t>1. Vorbemerkung</t>
  </si>
  <si>
    <t>Die Bestimmung der Flüchtigen Säure hat in Laborvergleichsuntersuchungen unbefriedigende Übereinstimmung zwischen den Laboratorien gezeigt. Der Verband der Deutschen Weinanalytiker hat daher eine Studie zur Verbesserung der Bestimmung des Parameters durchgeführt. Hieraus ergeben sich folgende Empfehlungen zur Einarbeitung, Überprüfung und Kontrolle der Arbeitsweise bei den Verfahrensschritten Destillation und Titration der Bestimmung. Eine Korrektur des Ergebnisses um mitdestillierte Schweflige Säure ist notwendig. Die Einhaltung dieser Empfehlungen ist möglich und erforderlich.</t>
  </si>
  <si>
    <r>
      <rPr>
        <vertAlign val="superscript"/>
        <sz val="10"/>
        <rFont val="Arial"/>
        <family val="2"/>
      </rPr>
      <t>[1]</t>
    </r>
    <r>
      <rPr>
        <sz val="10"/>
        <rFont val="Arial"/>
        <family val="2"/>
      </rPr>
      <t xml:space="preserve"> Dies ist für das Verfahren nach Rentschler bereits durch die Arbeitsvorschrift vorgegeben und wird für das Halbmikroverfahren in der Praxisliteratur empfohlen.</t>
    </r>
  </si>
  <si>
    <t xml:space="preserve">                                       Gewinnung von 60 ml Destillat</t>
  </si>
  <si>
    <t xml:space="preserve">                                       Gewinnung von mindestens 150 ml Destillat</t>
  </si>
  <si>
    <t xml:space="preserve">                                       Energie mindestens 90 %</t>
  </si>
  <si>
    <t xml:space="preserve">                                       Destillationsdauer mindestens 6 Minuten (360 sec)</t>
  </si>
  <si>
    <t>(Zur Berechnung der Korrektur siehe untenstehenden Hinweis.)</t>
  </si>
  <si>
    <r>
      <t xml:space="preserve">            (V</t>
    </r>
    <r>
      <rPr>
        <vertAlign val="subscript"/>
        <sz val="11"/>
        <rFont val="Arial"/>
        <family val="2"/>
      </rPr>
      <t xml:space="preserve">(Jodid/Jodat) </t>
    </r>
    <r>
      <rPr>
        <sz val="11"/>
        <rFont val="Arial"/>
        <family val="2"/>
      </rPr>
      <t>* Molarität</t>
    </r>
    <r>
      <rPr>
        <vertAlign val="subscript"/>
        <sz val="11"/>
        <rFont val="Arial"/>
        <family val="2"/>
      </rPr>
      <t>(Jodid/Jodat)</t>
    </r>
    <r>
      <rPr>
        <sz val="11"/>
        <rFont val="Arial"/>
        <family val="2"/>
      </rPr>
      <t xml:space="preserve"> * 120) / (V</t>
    </r>
    <r>
      <rPr>
        <vertAlign val="subscript"/>
        <sz val="11"/>
        <rFont val="Arial"/>
        <family val="2"/>
      </rPr>
      <t xml:space="preserve">Weinprobe </t>
    </r>
    <r>
      <rPr>
        <sz val="11"/>
        <rFont val="Arial"/>
        <family val="2"/>
      </rPr>
      <t>) = g/L Flüchtige Säure</t>
    </r>
  </si>
  <si>
    <t>Vergärbare Zucker</t>
  </si>
  <si>
    <t>Glucose</t>
  </si>
  <si>
    <t>Fructose</t>
  </si>
  <si>
    <t>bar</t>
  </si>
  <si>
    <t>°C</t>
  </si>
  <si>
    <t>Überdruck bei Messtemperatur</t>
  </si>
  <si>
    <t>Temperaturkorrektur gemäß</t>
  </si>
  <si>
    <t>Steinfurth</t>
  </si>
  <si>
    <t>Messgerät der Fa. Steinfurth</t>
  </si>
  <si>
    <t>Bemerkung:</t>
  </si>
  <si>
    <t>Wenn in der Laborvergleichsuntersuchung nicht bestimmt:</t>
  </si>
  <si>
    <t>Die Textzeilen zum Parameter sind im Ergebnisblatt versteckt.</t>
  </si>
  <si>
    <t>Das zugehörige Steuerelement ist gelöscht.</t>
  </si>
  <si>
    <t>Reihenfolge "Einstich" und geöffnet nach LVU 2011 geändert!</t>
  </si>
  <si>
    <t>Auswahlfeld ist hier für Jahre der Nichtverwendung "geparkt"!</t>
  </si>
  <si>
    <t>Kürzel</t>
  </si>
  <si>
    <t>Beschreibung</t>
  </si>
  <si>
    <t>VO(EG) Nr. 2676/90 Anhang Nr. 37 A Tabelle 1</t>
  </si>
  <si>
    <t>Troost 1. Aufl.</t>
  </si>
  <si>
    <t>Troost/Haushofer: Sekt, Schaumwein und Perlwein (Ulmer, 1. Aufl.), S. 266, Tab. 25</t>
  </si>
  <si>
    <t>Troost 2. Aufl.</t>
  </si>
  <si>
    <t>Troost/Rhein/Bach: Sekt, Schaumwein, Perlwein (Ulmer, 2. Aufl.); S. 231, Tab. 25</t>
  </si>
  <si>
    <t>Formel im Göttert LIMS (gekürzt): Faktor=1,849-0,0549*temp+0,000642*temp*temp</t>
  </si>
  <si>
    <t>GLIMS/OIV</t>
  </si>
  <si>
    <t>LwK 9.1 (Einstich)</t>
  </si>
  <si>
    <t>LwK 9.1 (geöffnet)</t>
  </si>
  <si>
    <r>
      <t xml:space="preserve">Die Bestimmung des in das Destillat übergegangenen Schwefeldioxids soll unmittelbar nach der acidimetrischen Titration erfolgen. Unter dieser Bedingung genügt die Bestimmung der Freien Schwefligen Säure. Die Berechnung des Betrages an (scheinbarer) Flüchtiger Säure, die der </t>
    </r>
    <r>
      <rPr>
        <b/>
        <sz val="11"/>
        <rFont val="Arial"/>
        <family val="2"/>
      </rPr>
      <t>im Destillat titrierten Menge</t>
    </r>
    <r>
      <rPr>
        <sz val="11"/>
        <rFont val="Arial"/>
        <family val="2"/>
      </rPr>
      <t xml:space="preserve"> an Schwefliger Säure entspricht, kann nach einer der folgenden Formeln durchgeführt werden:</t>
    </r>
  </si>
  <si>
    <t>SulfoQuick (incl. Red.)</t>
  </si>
  <si>
    <t>Sulfoquicktest n. Dr. Nilles ohne Abzug der Reduktone</t>
  </si>
  <si>
    <t>SulfoQuick</t>
  </si>
  <si>
    <t>Sulfoquicktest n. Dr. Nilles</t>
  </si>
  <si>
    <t>NMR</t>
  </si>
  <si>
    <t>Veitshöchheimer CO2-Zylinder.</t>
  </si>
  <si>
    <t>Veitsh.</t>
  </si>
  <si>
    <t>Propionaldehyd/Stärke</t>
  </si>
  <si>
    <t>Propionaldehyd/potent.</t>
  </si>
  <si>
    <r>
      <t xml:space="preserve">Bei FT120 mit Autosampler klicken Sie im Ergebnis-Fenster auf den Button mit den "Bechergläsern"(links unten). Im dadurch geöffneten Dialogfenster wird durch Klicken auf den Button "Einfügen" ganz oben rechts eine neue Probe in die Messfolge aufgenommen. Geben Sie in der zweiten Spalte der Tabelle die gewünschte Probenbezeichnung, z.B. DWALVU15, ein. Achten Sie darauf, dass in der dritten Spalte Ihre </t>
    </r>
    <r>
      <rPr>
        <b/>
        <sz val="11"/>
        <rFont val="Arial"/>
        <family val="2"/>
      </rPr>
      <t>bevorzugt</t>
    </r>
    <r>
      <rPr>
        <sz val="11"/>
        <rFont val="Arial"/>
        <family val="2"/>
      </rPr>
      <t xml:space="preserve"> eingesetzte Kalibrierung ausgewählt ist. Stellen Sie in der vierten Spalte den Probentyp "Kalibrierung" ein.</t>
    </r>
  </si>
  <si>
    <t>Zum Export der Rohdaten muss zunächst ein Probensatz erstellt werden. Hierzu müssen Sie als "Privilegierter Benutzer" angemeldet sein. Geben Sie &lt;Strg+L&gt; ein oder gehen über den Menüpunkt "Fenster/Probensätze" und wählen Sie dann in der Menüleise "Probensatz/Neu". Unter "Neuer Probensatzname" geben Sie einen Namen, z.B. DWALVU15, ein und bestätigen mit dem "OK"-Button.</t>
  </si>
  <si>
    <r>
      <t>Markieren</t>
    </r>
    <r>
      <rPr>
        <sz val="11"/>
        <rFont val="Arial"/>
        <family val="2"/>
      </rPr>
      <t xml:space="preserve"> Sie im  Ergebnisfensters die Titelzeile mit den Parameternamen und den Bereich bis einschließlich der Messergebnisse der Probe. Wählen Sie dann im Hauptmenü  dieses Fensters den Menüpunkt "Resultate" und weiter "Export...". Im so geöffneten Dialogfenster "Datei speichern unter" vergeben Sie einen Dateinamen einschließlich der Endung ".txt", z.B. "dwalvu15.txt" und drücken anschließend den Button "Speichern". Merken Sie sich das Verzeichnis, in dem diese Datei gespeichert wird! Sie können aus dieser Datei mit dem Editor von Windows die Zeilen mit Messergebnissen anderer Proben vor dem Versand löschen.</t>
    </r>
  </si>
  <si>
    <t>Fourier-Transform-Infrarotspektroskopie in der Gasphase</t>
  </si>
  <si>
    <t>Labor-Registriernummer:</t>
  </si>
  <si>
    <t>Für bei der Landwirtschaftskammer Rheinland-Pfalz zugelassene Teilnehmer:</t>
  </si>
  <si>
    <r>
      <t xml:space="preserve">Die </t>
    </r>
    <r>
      <rPr>
        <b/>
        <sz val="11"/>
        <rFont val="Arial"/>
        <family val="2"/>
      </rPr>
      <t>Spalte C</t>
    </r>
    <r>
      <rPr>
        <sz val="11"/>
        <rFont val="Arial"/>
        <family val="2"/>
      </rPr>
      <t xml:space="preserve"> enthält Auswahlfenster für die Eingabe einer </t>
    </r>
    <r>
      <rPr>
        <b/>
        <sz val="11"/>
        <rFont val="Arial"/>
        <family val="2"/>
      </rPr>
      <t>Methoden-Kennung</t>
    </r>
    <r>
      <rPr>
        <sz val="11"/>
        <rFont val="Arial"/>
        <family val="2"/>
      </rPr>
      <t xml:space="preserve"> als Kurzbezeichnung der Untersuchungsmethode. Wählen Sie hier die passende Kurzbezeichnung für Ihre Untersuchungsmethode aus und achten Sie dabei auch auf die ausführlicheren Angaben zur Charakterisierung des Analyseverfahrens in der Spalte G.</t>
    </r>
  </si>
  <si>
    <t>Fourier-Transform-Infrarotspektroskopie (Summe Glucose + Fructose)</t>
  </si>
  <si>
    <t>LwK 9.2 (OIV, titr.)</t>
  </si>
  <si>
    <t>LwK 9.3 (CarboQC)</t>
  </si>
  <si>
    <t>Laser-Infrarot(ACM LabCo)</t>
  </si>
  <si>
    <t>Auswahlfeld Temperaturkorrektur ist hier für Jahre der Nichtverwendung "geparkt"!</t>
  </si>
  <si>
    <t>Auswahlfeld Methodenauswahl ist hier für Jahre der Nichtverwendung "geparkt"!</t>
  </si>
  <si>
    <t>Methode n. Paul bzw. OIV-MA-AS323-04A (Destillation)</t>
  </si>
  <si>
    <t>LwK 9.3 (Carbo QC)</t>
  </si>
  <si>
    <t>Hydrolyse n. Dr. Rebelein ohne Abzug der Reduktone</t>
  </si>
  <si>
    <t>Hydrolyse n. Dr. Rebelein unter Abzug der Reduktone</t>
  </si>
  <si>
    <t>FTIR (gemessen)</t>
  </si>
  <si>
    <t>Glyoxal/MTT</t>
  </si>
  <si>
    <r>
      <t>Reduktone als SO</t>
    </r>
    <r>
      <rPr>
        <vertAlign val="subscript"/>
        <sz val="11"/>
        <rFont val="Arial"/>
        <family val="2"/>
      </rPr>
      <t>2</t>
    </r>
    <r>
      <rPr>
        <sz val="11"/>
        <rFont val="Arial"/>
        <family val="2"/>
      </rPr>
      <t/>
    </r>
  </si>
  <si>
    <t>Photometrisch mit Pararosanilin (auch automatisiert)</t>
  </si>
  <si>
    <t>Nachfolgend können Sie zur Laborvergleichsuntersuchung und dieser Ergebnismappe 
ergänzende Hinweise geben oder wichtige Beobachtungen mitteilen.</t>
  </si>
  <si>
    <t>LwK 1.1 (Alkohol+FTIR-Zucker)</t>
  </si>
  <si>
    <t>Fourier-Transform-Infrarotspektroskopie (nur aus Spektrum ermittelt, sonst anderer Schlüssel)</t>
  </si>
  <si>
    <t>FTIR gemessener Gesamtextrakt - FTIR-Zucker</t>
  </si>
  <si>
    <t>photometrisch m. Bromkresolpurpur, automatisiert</t>
  </si>
  <si>
    <t>Destillationsmethode n. Dr. Rebelein, modifiziert</t>
  </si>
  <si>
    <r>
      <rPr>
        <vertAlign val="superscript"/>
        <sz val="10"/>
        <color indexed="8"/>
        <rFont val="Arial"/>
        <family val="2"/>
      </rPr>
      <t>1</t>
    </r>
    <r>
      <rPr>
        <sz val="10"/>
        <color indexed="8"/>
        <rFont val="Arial"/>
        <family val="2"/>
      </rPr>
      <t>H-Kernresonanzspektroskopie</t>
    </r>
  </si>
  <si>
    <r>
      <rPr>
        <b/>
        <sz val="10"/>
        <color indexed="10"/>
        <rFont val="Arial"/>
        <family val="2"/>
      </rPr>
      <t xml:space="preserve"> Die Bestimmung der Reduktone und Ergebnismitteilung ist bei jodometr. SO</t>
    </r>
    <r>
      <rPr>
        <b/>
        <vertAlign val="subscript"/>
        <sz val="10"/>
        <color indexed="10"/>
        <rFont val="Arial"/>
        <family val="2"/>
      </rPr>
      <t>2</t>
    </r>
    <r>
      <rPr>
        <b/>
        <sz val="10"/>
        <color indexed="10"/>
        <rFont val="Arial"/>
        <family val="2"/>
      </rPr>
      <t>-Bestimmung erforderlich!</t>
    </r>
  </si>
  <si>
    <t>Falls Temperatur nicht 20 °C dann auch folgende Angaben:</t>
  </si>
  <si>
    <r>
      <t>LwK 1.1 (FTIR</t>
    </r>
    <r>
      <rPr>
        <sz val="10"/>
        <color rgb="FF00B0F0"/>
        <rFont val="Arial"/>
        <family val="2"/>
      </rPr>
      <t>-</t>
    </r>
    <r>
      <rPr>
        <sz val="10"/>
        <rFont val="Arial"/>
        <family val="2"/>
      </rPr>
      <t>Alkohol+Zucker)</t>
    </r>
  </si>
  <si>
    <r>
      <rPr>
        <vertAlign val="superscript"/>
        <sz val="10"/>
        <color rgb="FF00B0F0"/>
        <rFont val="Arial"/>
        <family val="2"/>
      </rPr>
      <t>1</t>
    </r>
    <r>
      <rPr>
        <sz val="10"/>
        <color indexed="8"/>
        <rFont val="Arial"/>
        <family val="2"/>
      </rPr>
      <t>H-Kernresonanzspektroskopie</t>
    </r>
  </si>
  <si>
    <t>photom. autom.</t>
  </si>
  <si>
    <t>(Gesamtzucker [Glucose+Fructose, enzymat. oder HPLC]*0,47)+Vorh. Alkohol [g/L]</t>
  </si>
  <si>
    <r>
      <t xml:space="preserve">Die </t>
    </r>
    <r>
      <rPr>
        <b/>
        <sz val="11"/>
        <rFont val="Arial"/>
        <family val="2"/>
      </rPr>
      <t>Spalte D</t>
    </r>
    <r>
      <rPr>
        <sz val="11"/>
        <rFont val="Arial"/>
        <family val="2"/>
      </rPr>
      <t xml:space="preserve"> enthält die Maßeinheiten für die Ergebnisangabe.
Die Ergebnisangaben müssen in den </t>
    </r>
    <r>
      <rPr>
        <b/>
        <sz val="11"/>
        <rFont val="Arial"/>
        <family val="2"/>
      </rPr>
      <t>vorgegebenen</t>
    </r>
    <r>
      <rPr>
        <sz val="11"/>
        <rFont val="Arial"/>
        <family val="2"/>
      </rPr>
      <t xml:space="preserve"> </t>
    </r>
    <r>
      <rPr>
        <b/>
        <sz val="11"/>
        <rFont val="Arial"/>
        <family val="2"/>
      </rPr>
      <t>Maßeinheiten</t>
    </r>
    <r>
      <rPr>
        <sz val="11"/>
        <rFont val="Arial"/>
        <family val="2"/>
      </rPr>
      <t xml:space="preserve"> erfolgen - Ihre Angaben werden ohne Änderungen zur Auswertung verwendet! Prüfen Sie daher stets, ob Ihre im Labor benutzten Maßeinheiten den Vorgaben in der Tabelle entsprechen!</t>
    </r>
  </si>
  <si>
    <r>
      <rPr>
        <vertAlign val="superscript"/>
        <sz val="10"/>
        <rFont val="Arial"/>
        <family val="2"/>
      </rPr>
      <t>1</t>
    </r>
    <r>
      <rPr>
        <sz val="10"/>
        <rFont val="Arial"/>
        <family val="2"/>
      </rPr>
      <t>H-Kernresonanzspektroskopie</t>
    </r>
  </si>
  <si>
    <t>LwK 7.4.2 mod.</t>
  </si>
  <si>
    <t>IFU 07a</t>
  </si>
  <si>
    <r>
      <t>Glyoxal</t>
    </r>
    <r>
      <rPr>
        <sz val="10"/>
        <rFont val="Arial"/>
        <family val="2"/>
      </rPr>
      <t>/potent.</t>
    </r>
  </si>
  <si>
    <t>Elektrometrische Bestimmung mit pH-Meter mV-Modus und Redoxelektrode incl. Reduktone</t>
  </si>
  <si>
    <t>Direkte jodometrische Titration ohne Abzug der Reduktone; OIV-MA-AS323-04B</t>
  </si>
  <si>
    <t>Direkte jodometrische Titration unter Abzug der Reduktone; OIV-MA-AS323-04B</t>
  </si>
  <si>
    <r>
      <t>enzyma</t>
    </r>
    <r>
      <rPr>
        <sz val="10"/>
        <rFont val="Arial"/>
        <family val="2"/>
      </rPr>
      <t>t. a</t>
    </r>
    <r>
      <rPr>
        <sz val="10"/>
        <color indexed="8"/>
        <rFont val="Arial"/>
        <family val="2"/>
      </rPr>
      <t>utom.</t>
    </r>
  </si>
  <si>
    <r>
      <t>Berechnung n. Tabarie</t>
    </r>
    <r>
      <rPr>
        <sz val="10"/>
        <color rgb="FF00B0F0"/>
        <rFont val="Arial"/>
        <family val="2"/>
      </rPr>
      <t xml:space="preserve"> </t>
    </r>
    <r>
      <rPr>
        <sz val="10"/>
        <rFont val="Arial"/>
        <family val="2"/>
      </rPr>
      <t>(Basis: FTIR-Dichte; FTIR-Alkohol; FTIR-Zucker)</t>
    </r>
  </si>
  <si>
    <t>In der Textwert-Tabelle im Bedarfsfall zusätzlich eintragen</t>
  </si>
  <si>
    <r>
      <t>enzymatisch; OIV-MA-AS311-02,</t>
    </r>
    <r>
      <rPr>
        <sz val="10"/>
        <rFont val="Arial"/>
        <family val="2"/>
      </rPr>
      <t xml:space="preserve"> manuell</t>
    </r>
  </si>
  <si>
    <r>
      <t>enzymatisch; OIV-MA-AS311-02</t>
    </r>
    <r>
      <rPr>
        <sz val="10"/>
        <rFont val="Arial"/>
        <family val="2"/>
      </rPr>
      <t>, manuell</t>
    </r>
  </si>
  <si>
    <t>Fourier-Transform-Infrarotspektroskopie in der Flüssigphase</t>
  </si>
  <si>
    <t>Bestimmung mit dem Biegeschwinger; OIV-MA-AS2-01A, Nr. 2B</t>
  </si>
  <si>
    <r>
      <t>Berechnung n. Tabarie (Basis: Alkohol</t>
    </r>
    <r>
      <rPr>
        <sz val="10"/>
        <color rgb="FF00B0F0"/>
        <rFont val="Arial"/>
        <family val="2"/>
      </rPr>
      <t xml:space="preserve"> </t>
    </r>
    <r>
      <rPr>
        <sz val="10"/>
        <rFont val="Arial"/>
        <family val="2"/>
      </rPr>
      <t xml:space="preserve">nach </t>
    </r>
    <r>
      <rPr>
        <sz val="10"/>
        <color indexed="8"/>
        <rFont val="Arial"/>
        <family val="2"/>
      </rPr>
      <t>LwK 2.1); OIV-MA-AS2-03B</t>
    </r>
  </si>
  <si>
    <r>
      <t>Berechnung n. Tabarie (Basis: Dichte und Alkoho</t>
    </r>
    <r>
      <rPr>
        <sz val="10"/>
        <rFont val="Arial"/>
        <family val="2"/>
      </rPr>
      <t>l n.</t>
    </r>
    <r>
      <rPr>
        <sz val="10"/>
        <color indexed="8"/>
        <rFont val="Arial"/>
        <family val="2"/>
      </rPr>
      <t xml:space="preserve"> den angegeb. herkömmlichen Methoden)</t>
    </r>
  </si>
  <si>
    <r>
      <t>Berechnung n. Tabarie (Basis</t>
    </r>
    <r>
      <rPr>
        <sz val="10"/>
        <color rgb="FF00B0F0"/>
        <rFont val="Arial"/>
        <family val="2"/>
      </rPr>
      <t>:</t>
    </r>
    <r>
      <rPr>
        <sz val="10"/>
        <color indexed="8"/>
        <rFont val="Arial"/>
        <family val="2"/>
      </rPr>
      <t xml:space="preserve"> Dichte, Alkohol u. Zucker n. den angegeb. herk. Methoden)</t>
    </r>
  </si>
  <si>
    <t>Methodensammlung der Internationalen Fruchtsaft-Union Nr. 07a</t>
  </si>
  <si>
    <t>Stand 2020</t>
  </si>
  <si>
    <t xml:space="preserve">Laser-Infrarotspektrometrie, z. B. ACM LabCo </t>
  </si>
  <si>
    <t>Potentiometr. Bestimmung; OIV-MA-AS313-01, Nr. 5.2</t>
  </si>
  <si>
    <t>Endpunktbestimmung mit Indikator; OIV-MA-AS313-01, Nr. 5.3</t>
  </si>
  <si>
    <t>(Gesamtzucker [FTIR-Glucose+FTIR-Fructose]*0,47)+Vorh. Alkohol [FTIR] [g/L]</t>
  </si>
  <si>
    <t>Vorh. Alkohol nach angegeb. herk. Methode+(Gesamt- oder Summenzucker FTIR)*0,47 [g/L]</t>
  </si>
  <si>
    <t>Berechnung n. Tabarie (Basis: Alkohol n. LwK 2.1); OIV-MA-AS2-03b</t>
  </si>
  <si>
    <t>((Gesamtzucker [reduktometr.]-1)*0,47)+Vorh. Alkohol [g/L]</t>
  </si>
  <si>
    <t>Einfache direkte Destillation mit pyknometrisch oder elektronisch bestimmter Destillatdichte; AVV V2</t>
  </si>
  <si>
    <t>Indirekt pyknometrisch (Basis: Alkohol n. LwK 2.4 u. Zucker n. der angegeb. herk. Methode); AVV V3e</t>
  </si>
  <si>
    <t>Bestimmung n. Luff-Schoorl; OIV-MA-AS311-01A</t>
  </si>
  <si>
    <t>Destillation nach Neutralisation; OIV-MA-AS312-01A Nr. 4A oder Nr. 4B</t>
  </si>
  <si>
    <t>Pyknometrische Methode; OIV-MA-AS2-01A, Nr. 2A</t>
  </si>
  <si>
    <t>Bestimmung mit dem Aräometer; OIV-MA-AS2-01B</t>
  </si>
  <si>
    <t>Hydrostatische Waage; OIV-MA-AS2-01A, Nr. 2C</t>
  </si>
  <si>
    <t>Potentiometr. Bestimmung; AVV V7</t>
  </si>
  <si>
    <t>Methode n. AVV V28A</t>
  </si>
  <si>
    <t>Gisela Ruhnke</t>
  </si>
  <si>
    <t>gez.</t>
  </si>
  <si>
    <t>LwK 2.8 (FTIR)</t>
  </si>
  <si>
    <t>Indirekt pyknometrisch (Basis: Alkohol n. LwK 2.4); AVV V3a</t>
  </si>
  <si>
    <t>FTIR Basis1</t>
  </si>
  <si>
    <t>FTIR Basis2</t>
  </si>
  <si>
    <t>LwK 4.8 (FTIR)</t>
  </si>
  <si>
    <r>
      <rPr>
        <vertAlign val="superscript"/>
        <sz val="10"/>
        <rFont val="Arial"/>
        <family val="2"/>
      </rPr>
      <t>1</t>
    </r>
    <r>
      <rPr>
        <sz val="10"/>
        <rFont val="Arial"/>
        <family val="2"/>
      </rPr>
      <t>H-Kernresonanzspektroskopie (Summe Glucose + Fructose)</t>
    </r>
  </si>
  <si>
    <t>LwK 5.3 (FTIR)</t>
  </si>
  <si>
    <t>LwK 6.5 (FTIR)</t>
  </si>
  <si>
    <t>LwK 7.5.1 (incl. Red.)</t>
  </si>
  <si>
    <t>LwK 7.5.1 (excl. Red.)</t>
  </si>
  <si>
    <t>LwK 7.5.2 (incl. Red.)</t>
  </si>
  <si>
    <t>LwK 7.5.2 (excl. Red.)</t>
  </si>
  <si>
    <t>LwK 7.5.3 (incl. Red.)</t>
  </si>
  <si>
    <t>LwK 7.5.3 (excl. Red.)</t>
  </si>
  <si>
    <t>LwK 7.8 (FTIR)</t>
  </si>
  <si>
    <t>FTIR (direkt)</t>
  </si>
  <si>
    <t>SO2-Bindung mit Glyoxal; automat. phot. mit MTT als Farbreagenz nach Beutler</t>
  </si>
  <si>
    <t>Photometrisch mit DTNB (auch automatisiert)</t>
  </si>
  <si>
    <t>herk./FTIR 1</t>
  </si>
  <si>
    <t>Berechnung n. Tabarie (Basis: Dichte n. LwK 8.1 bis 8.4; FTIR-Alkohol)</t>
  </si>
  <si>
    <t>herk./FTIR 2</t>
  </si>
  <si>
    <t>Berechnung n. Tabarie (Basis: FTIR-Dichte; Alkohol n. der angegeb. herk. Methode)</t>
  </si>
  <si>
    <t>FTIR-Basis</t>
  </si>
  <si>
    <t>Berechnung n. Tabarie (Basis: FTIR-Dichte; FTIR-Alkohol)</t>
  </si>
  <si>
    <t>Berechnung n. Tabarie (Basis: Dichte n. LwK 8.1 bis 8.4; FTIR-Alkohol; FTIR-Zucker)</t>
  </si>
  <si>
    <t>Berechnung n. Tabarie (Basis: FTIR-Dichte; Alkohol u. Zucker n. den angegeb. herk. Methoden)</t>
  </si>
  <si>
    <t>VO(EG)/OIV</t>
  </si>
  <si>
    <t>Bitte lesen Sie die nachfolgenden Hinweise bevor Sie mit den Untersuchungen beginnen.</t>
  </si>
  <si>
    <t>Relative Dichte 20 °C/20 °C, Vorhandener Alkohol, Vergärbare Zucker,</t>
  </si>
  <si>
    <r>
      <t>Gesamtsäure, Freie und Gesamte Schweflige Säure (als SO</t>
    </r>
    <r>
      <rPr>
        <b/>
        <vertAlign val="subscript"/>
        <sz val="10"/>
        <rFont val="Arial"/>
        <family val="2"/>
      </rPr>
      <t>2</t>
    </r>
    <r>
      <rPr>
        <b/>
        <sz val="11"/>
        <rFont val="Arial"/>
        <family val="2"/>
      </rPr>
      <t>)</t>
    </r>
  </si>
  <si>
    <t>zu untersuchen.</t>
  </si>
  <si>
    <r>
      <t xml:space="preserve">Zusätzlich sind die berechneten Parameter </t>
    </r>
    <r>
      <rPr>
        <b/>
        <sz val="11"/>
        <rFont val="Arial"/>
        <family val="2"/>
      </rPr>
      <t>Gesamtalkohol, Gesamtextrakt und zuckerfreier Extrakt</t>
    </r>
    <r>
      <rPr>
        <sz val="11"/>
        <rFont val="Arial"/>
        <family val="2"/>
      </rPr>
      <t xml:space="preserve"> anzugeben.</t>
    </r>
  </si>
  <si>
    <r>
      <t xml:space="preserve">Es ist auch ein </t>
    </r>
    <r>
      <rPr>
        <b/>
        <sz val="11"/>
        <rFont val="Arial"/>
        <family val="2"/>
      </rPr>
      <t>sensorischer Befund</t>
    </r>
    <r>
      <rPr>
        <sz val="11"/>
        <rFont val="Arial"/>
        <family val="2"/>
      </rPr>
      <t xml:space="preserve"> zu erstellen.</t>
    </r>
  </si>
  <si>
    <t>Bei der sensorischen und analytischen Prüfung ist das Untersuchungsmaterial als</t>
  </si>
  <si>
    <r>
      <t xml:space="preserve">Hinweis für den Fall der </t>
    </r>
    <r>
      <rPr>
        <b/>
        <sz val="11"/>
        <rFont val="Arial"/>
        <family val="2"/>
      </rPr>
      <t>jodometrischen</t>
    </r>
    <r>
      <rPr>
        <sz val="11"/>
        <rFont val="Arial"/>
        <family val="2"/>
      </rPr>
      <t xml:space="preserve"> </t>
    </r>
    <r>
      <rPr>
        <b/>
        <sz val="11"/>
        <rFont val="Arial"/>
        <family val="2"/>
      </rPr>
      <t>Bestimmung der</t>
    </r>
    <r>
      <rPr>
        <sz val="11"/>
        <rFont val="Arial"/>
        <family val="2"/>
      </rPr>
      <t xml:space="preserve"> </t>
    </r>
    <r>
      <rPr>
        <b/>
        <sz val="11"/>
        <rFont val="Arial"/>
        <family val="2"/>
      </rPr>
      <t>Schwefligen Säure</t>
    </r>
    <r>
      <rPr>
        <sz val="11"/>
        <rFont val="Arial"/>
        <family val="2"/>
      </rPr>
      <t>:</t>
    </r>
  </si>
  <si>
    <r>
      <t>Der Reduktonwert ist immer anzugeben, auch dann, wenn Sie den Gehalt bei den Werten für die Schweflige Säure bereits abgezogen haben.</t>
    </r>
    <r>
      <rPr>
        <sz val="11"/>
        <rFont val="Arial"/>
        <family val="2"/>
      </rPr>
      <t xml:space="preserve"> Ob Sie eine Korrektur der Werte für Schweflige Säure um den Reduktongehalt vornehmen, ist die fachliche Entscheidung Ihres Labors.</t>
    </r>
  </si>
  <si>
    <t xml:space="preserve">Aus der Ergebnismitteilung muss eindeutig erkennbar sein, welche Verfahrensweise gewählt wurde. Wählen Sie bitte auch die Ihrer Verfahrensweise entsprechenden Methoden aus. Die Auswertung für Ihr Labor erfolgt so, wie Sie die Ergebnisse mitgeteilt haben, auch wenn Ihre Mitteilung fachlich nicht korrekt war. </t>
  </si>
  <si>
    <r>
      <t xml:space="preserve">Wie in den vorangegangenen Jahren, besteht die Möglichkeit, die Parameter </t>
    </r>
    <r>
      <rPr>
        <b/>
        <sz val="11"/>
        <rFont val="Arial"/>
        <family val="2"/>
      </rPr>
      <t>Glucose</t>
    </r>
    <r>
      <rPr>
        <sz val="11"/>
        <rFont val="Arial"/>
        <family val="2"/>
      </rPr>
      <t xml:space="preserve"> und </t>
    </r>
    <r>
      <rPr>
        <b/>
        <sz val="11"/>
        <rFont val="Arial"/>
        <family val="2"/>
      </rPr>
      <t>Fructose</t>
    </r>
    <r>
      <rPr>
        <sz val="11"/>
        <rFont val="Arial"/>
        <family val="2"/>
      </rPr>
      <t xml:space="preserve"> zusätzlich zu bestimmen.</t>
    </r>
  </si>
  <si>
    <t>Benutzen Sie zur Untersuchung die von Ihnen für die amtliche Prüfung in der Regel angewendeten Methoden. Beachten Sie hierbei auch die Empfehlungen der Landwirtschaftskammer zur Verfahrensauswahl bei der Annäherung an gesetzliche Grenzwerte.</t>
  </si>
  <si>
    <t>Das Formblatt für die Amtliche Qualitätsweinprüfung soll nur verwendet werden, wenn keine Möglichkeit zur Verwendung der Excel-Datei besteht.</t>
  </si>
  <si>
    <t>In der Excel-Datei finden Sie mehrere Registerblätter mit zusätzlichen Informationen:</t>
  </si>
  <si>
    <r>
      <t xml:space="preserve">Das </t>
    </r>
    <r>
      <rPr>
        <b/>
        <sz val="11"/>
        <rFont val="Arial"/>
        <family val="2"/>
      </rPr>
      <t>erste</t>
    </r>
    <r>
      <rPr>
        <sz val="11"/>
        <rFont val="Arial"/>
        <family val="2"/>
      </rPr>
      <t xml:space="preserve"> Registerblatt enthält dieses Begleitschreiben.</t>
    </r>
  </si>
  <si>
    <r>
      <t xml:space="preserve">Das </t>
    </r>
    <r>
      <rPr>
        <b/>
        <sz val="11"/>
        <rFont val="Arial"/>
        <family val="2"/>
      </rPr>
      <t>zweite</t>
    </r>
    <r>
      <rPr>
        <sz val="11"/>
        <rFont val="Arial"/>
        <family val="2"/>
      </rPr>
      <t xml:space="preserve"> Registerblatt 'Benutzungshinweise' enthält Informationen zur Erklärung und Verwendung der Datei.</t>
    </r>
  </si>
  <si>
    <r>
      <t xml:space="preserve">Das </t>
    </r>
    <r>
      <rPr>
        <b/>
        <sz val="11"/>
        <rFont val="Arial"/>
        <family val="2"/>
      </rPr>
      <t>dritte</t>
    </r>
    <r>
      <rPr>
        <sz val="11"/>
        <rFont val="Arial"/>
        <family val="2"/>
      </rPr>
      <t xml:space="preserve"> Registerblatt 'Ergebnisse' dient der Mitteilung der analytischen Untersuchungsergebnisse.</t>
    </r>
  </si>
  <si>
    <r>
      <t xml:space="preserve">Schließlich sind auf dem </t>
    </r>
    <r>
      <rPr>
        <b/>
        <sz val="11"/>
        <rFont val="Arial"/>
        <family val="2"/>
      </rPr>
      <t>vierten</t>
    </r>
    <r>
      <rPr>
        <sz val="11"/>
        <rFont val="Arial"/>
        <family val="2"/>
      </rPr>
      <t xml:space="preserve"> Registerblatt 'Sensorik+Mitteilungen' der sensorische Befund und eventuelle ergänzende Mitteilungen einzutragen.</t>
    </r>
  </si>
  <si>
    <r>
      <t>Falls Sie das Formblatt für die Amtliche Qualitätsweinprüfung verwenden, tragen Sie das Untersuchungsergebnis und das Datum der Untersuchung ein. Vermerken Sie im Feld für die Weinbezeichnung die Lfd. Nummer(n)</t>
    </r>
    <r>
      <rPr>
        <sz val="11"/>
        <color rgb="FF00B0F0"/>
        <rFont val="Arial"/>
        <family val="2"/>
      </rPr>
      <t xml:space="preserve"> </t>
    </r>
    <r>
      <rPr>
        <sz val="11"/>
        <rFont val="Arial"/>
        <family val="2"/>
      </rPr>
      <t>der von Ihnen untersuchten Probenflasche(n).</t>
    </r>
  </si>
  <si>
    <t>Geben Sie Ihre Labor-Registriernummer und Anschrift im dafür vorgesehenen Feld des Ergebnisblattes der Excel-Datei bzw. des Formblattes an.</t>
  </si>
  <si>
    <t>gisela.ruhnke@t-online.de</t>
  </si>
  <si>
    <r>
      <t>oder im Ausnahmefall</t>
    </r>
    <r>
      <rPr>
        <sz val="11"/>
        <rFont val="Arial"/>
        <family val="2"/>
      </rPr>
      <t xml:space="preserve"> das ausgefüllte Formblatt an die Unterzeichnerin.</t>
    </r>
  </si>
  <si>
    <t>Die Information der Landwirtschaftskammer über den Eingang Ihrer Ergebnisse erfolgt durch die Empfängerin.</t>
  </si>
  <si>
    <t>Sie erhalten nach Abschluss der Auswertung eine Bestätigung über Ihren Teilnahmeerfolg und einen auf Ihr Labor bezogenen Ergebnisbericht.</t>
  </si>
  <si>
    <t>Für Ihre Teilnahme an dieser Laborvergleichsuntersuchung wünsche ich Ihnen viel Erfolg.</t>
  </si>
  <si>
    <t xml:space="preserve">Zu Ihrer Unterstützung sind in der Tabelle einige Abfragen hinterlegt. Damit diese nicht versehentlich verändert oder zerstört werden können, ist der hell türkis unterlegte Bereich grundsätzlich gegen Benutzereingaben geschützt. Eine Ausnahme gilt für die Auswahlfenster, die Eingabefelder für die Messergebnisse und bei bestimmten Eingaben erscheinende gelb unterlegte Felder für zusätzliche Angaben.  </t>
  </si>
  <si>
    <r>
      <t xml:space="preserve">Die </t>
    </r>
    <r>
      <rPr>
        <b/>
        <sz val="11"/>
        <rFont val="Arial"/>
        <family val="2"/>
      </rPr>
      <t>Spalte F</t>
    </r>
    <r>
      <rPr>
        <sz val="11"/>
        <rFont val="Arial"/>
        <family val="2"/>
      </rPr>
      <t xml:space="preserve"> enthält weiße Felder zur Eingabe der </t>
    </r>
    <r>
      <rPr>
        <b/>
        <sz val="11"/>
        <rFont val="Arial"/>
        <family val="2"/>
      </rPr>
      <t>Ergebnisse</t>
    </r>
    <r>
      <rPr>
        <sz val="11"/>
        <rFont val="Arial"/>
        <family val="2"/>
      </rPr>
      <t>. Diese Felder sind entsprechend formatiert. Fehlende Nachkommaziffern am Ende der eingegebenen Zahl werden durch Nullen ergänzt und weisen so in der Regel auf die erforderliche Zahl an gültigen Ziffern hin.
Die vorgelegte Formatierung der Zelle wird allerdings zerstört, wenn Zahlen durch "Copy &amp; Paste" über die Zwischenablage eingefügt werden.</t>
    </r>
  </si>
  <si>
    <t>Sensorischer Befund der Probe:</t>
  </si>
  <si>
    <t>LwK 3.3 (herk.)</t>
  </si>
  <si>
    <t>herk./NMR</t>
  </si>
  <si>
    <t>Gesamtextrakt n. herk. Methoden - NMR-Zucker</t>
  </si>
  <si>
    <t>Ionenchromatographie (Summe Glucose + Fructose)</t>
  </si>
  <si>
    <t>IC</t>
  </si>
  <si>
    <t>Redox (incl. Red.)</t>
  </si>
  <si>
    <t>Redox (excl. Red.)</t>
  </si>
  <si>
    <t>LwK 6.1 (incl. Red.)</t>
  </si>
  <si>
    <t>LwK 6.1 (excl. Red.)</t>
  </si>
  <si>
    <t>Elektrometrische Bestimmung mit pH-Meter mV-Modus und Redoxelektrode mit Abzug der Reduktone</t>
  </si>
  <si>
    <t>Ionenchromatographie</t>
  </si>
  <si>
    <r>
      <t xml:space="preserve">Bitte verwenden Sie möglichst diese Datei für Ihre Ergebnisübermittlung. Hierzu dient das Registerblatt </t>
    </r>
    <r>
      <rPr>
        <b/>
        <sz val="11"/>
        <rFont val="Arial"/>
        <family val="2"/>
      </rPr>
      <t>'Ergebnisse'</t>
    </r>
    <r>
      <rPr>
        <sz val="11"/>
        <rFont val="Arial"/>
        <family val="2"/>
      </rPr>
      <t xml:space="preserve"> in dieser Mappe.</t>
    </r>
  </si>
  <si>
    <t xml:space="preserve">In den Zeilen 2 und 3 der Ergebnis-Tabelle befinden sich hinter den Begriffen "Labor-Registriernummer", Einsendendes Labor" und "Datum" gelb unterlegte Felder. Geben Sie dort Ihre LwK-Labor-Nr., eine eindeutige Bezeichnung Ihres Labors und das Datum der Ergebnisübermittlung an. Danach verschwindet die Farbe. </t>
  </si>
  <si>
    <r>
      <t xml:space="preserve">Benutzen Sie das Tabellenblatt </t>
    </r>
    <r>
      <rPr>
        <b/>
        <sz val="11"/>
        <rFont val="Arial"/>
        <family val="2"/>
      </rPr>
      <t>'Sensorik+Mitteilungen'</t>
    </r>
    <r>
      <rPr>
        <sz val="11"/>
        <rFont val="Arial"/>
        <family val="2"/>
      </rPr>
      <t xml:space="preserve"> zur Beschreibung des sensorischen Befundes und für ergänzende Angaben, die auf dem Tabellenblatt "Ergebnisse" nicht untergebracht werden können.
Machen Sie hier insbesondere auch Vorschläge zur Verbesserung dieser Ergebnismappe!</t>
    </r>
  </si>
  <si>
    <t>Lfd. (Gebinde-)Nummern(n); (nur die Ziffern vor dem Schrägstrich!)</t>
  </si>
  <si>
    <t>LwK 4.5, enz. Hand</t>
  </si>
  <si>
    <t>Enzymatische Methode; OIV-MA-AS311-02, manuell</t>
  </si>
  <si>
    <t>LwK 4.5, enz. autom.</t>
  </si>
  <si>
    <t>Enzymatische Methode; OIV-MA-AS311-10, automatisiert</t>
  </si>
  <si>
    <t>enzymatisch; OIV-MA-AS311-10, automatisiert</t>
  </si>
  <si>
    <t>https://www.lwk-rlp.de/weinbau/wein/qualitaetsweinpruefung/ und dort in dem Abschnitt Analysemethoden/Labors.</t>
  </si>
  <si>
    <t>Die Methodenkennziffern der Landwirtschaftskammer nach dem aktuellen Stand des Methoden-
verzeichnisses finden Sie im Internet unter https://www.lwk-rlp.de/weinbau/wein/qualitaetsweinpruefung/
und dort in dem Abschnitt Analysemethoden/Labors. Auf dieser Seite finden Sie den Link zu
„Untersuchungsmethoden Wein 2016“.
In der Broschüre sind die Kennziffern (LwK-Nummern) und die ihnen zugeordneten Methoden mit ihren Literaturfundstellen enthalten.</t>
  </si>
  <si>
    <t>Temperatur bei der Messung</t>
  </si>
  <si>
    <t>Alkalimetrische Titration in Anwesenheit von Carboanhydrase; OIV-MA-AS314-01</t>
  </si>
  <si>
    <t>Mehrfach-Volumenexpansion, z. B. CarboQC</t>
  </si>
  <si>
    <t>Messgerät der Fa. Steinfurth (Umrechnung aus Diagramm n. Bachmann)</t>
  </si>
  <si>
    <r>
      <t>Kohlensäure (CO</t>
    </r>
    <r>
      <rPr>
        <vertAlign val="subscript"/>
        <sz val="11"/>
        <rFont val="Arial"/>
        <family val="2"/>
      </rPr>
      <t>2</t>
    </r>
    <r>
      <rPr>
        <sz val="11"/>
        <rFont val="Arial"/>
        <family val="2"/>
      </rPr>
      <t>)</t>
    </r>
  </si>
  <si>
    <t>Aphrometer (Manometer); Messung im Einstichverfahren: OIV-MA-AS314-02</t>
  </si>
  <si>
    <t>Aphrometer (Manometer); Messung an der geöffneten Probe: OIV-MA-AS314-02</t>
  </si>
  <si>
    <t>Mehrfach-Volumenexpansion (Umrechnung mit Hersteller-Formel, z. B. CarboQC)</t>
  </si>
  <si>
    <t>andere Tabelle oder Korrekturfunktion, bitte Formel und Fundstelle unten angeben</t>
  </si>
  <si>
    <t>/26</t>
  </si>
  <si>
    <r>
      <t xml:space="preserve">Die </t>
    </r>
    <r>
      <rPr>
        <b/>
        <sz val="11"/>
        <rFont val="Arial"/>
        <family val="2"/>
      </rPr>
      <t>Spalte E</t>
    </r>
    <r>
      <rPr>
        <sz val="11"/>
        <rFont val="Arial"/>
        <family val="2"/>
      </rPr>
      <t xml:space="preserve"> enthält eine Angabe zur erforderlichen Anzahl an </t>
    </r>
    <r>
      <rPr>
        <b/>
        <sz val="11"/>
        <rFont val="Arial"/>
        <family val="2"/>
      </rPr>
      <t>signifikanten Ziffern</t>
    </r>
    <r>
      <rPr>
        <sz val="11"/>
        <rFont val="Arial"/>
        <family val="2"/>
      </rPr>
      <t>.
Die signifikanten Ziffern können sich auf Vor- und Nachkommastellen verteilen. Diese Anzahl aussagekräftiger Ziffern ist erforderlich, um sprunghafte, irritierende Änderungen der Z-Scores durch bereits im Labor vorgenommene Rundungen zu vermeiden. Sie sind daher auch dann notwendig, wenn in der Tagespraxis im Befund eine geringere Anzahl signifikanter Ziffern angegeben wird oder auf Grund Ihrer Validierungsdaten diese Genauigkeit von Ihrem Analysenverfahren nicht eingehalten wird. Erfassen Sie daher stets die erforderliche Zahl an gültigen Ziffern. Es sollen so viele Ziffern angegeben werden, dass bei einer Wiederholung der Bestimmung in aller Regel keine identischen Ziffernfolgen erhalten werden. (DIN ISO 13528:2025 Abschnitt 5.5.4)</t>
    </r>
  </si>
  <si>
    <r>
      <t xml:space="preserve">Nach der Auswahl einer Methodenkennung in Spalte C enthält die </t>
    </r>
    <r>
      <rPr>
        <b/>
        <sz val="11"/>
        <rFont val="Arial"/>
        <family val="2"/>
      </rPr>
      <t>Spalte G</t>
    </r>
    <r>
      <rPr>
        <sz val="11"/>
        <rFont val="Arial"/>
        <family val="2"/>
      </rPr>
      <t xml:space="preserve"> eine kurze </t>
    </r>
    <r>
      <rPr>
        <b/>
        <sz val="11"/>
        <rFont val="Arial"/>
        <family val="2"/>
      </rPr>
      <t>Methodenbeschreibung</t>
    </r>
    <r>
      <rPr>
        <sz val="11"/>
        <rFont val="Arial"/>
        <family val="2"/>
      </rPr>
      <t xml:space="preserve">, die ggf. auch ergänzende Hinweise zur Ergebnisbehandlung umfasst, z. B. ob bei dem Ergebnis einer jodometrischen Schwefelbestimmung ein Abzug der Reduktone erfolgt ist oder nicht.
</t>
    </r>
    <r>
      <rPr>
        <sz val="11"/>
        <color rgb="FFFF0000"/>
        <rFont val="Arial"/>
        <family val="2"/>
      </rPr>
      <t>Beachten Sie daher bei der Auswahl einer Methodenkennung stets auch die Beschreibung in dieser Spalte.</t>
    </r>
    <r>
      <rPr>
        <sz val="11"/>
        <rFont val="Arial"/>
        <family val="2"/>
      </rPr>
      <t xml:space="preserve">
In bestimmten Fällen, z. B. bei Wahl der Methodenkennung "sonstige", erscheint unterhalb dieser Methodenbeschreibung ein </t>
    </r>
    <r>
      <rPr>
        <b/>
        <sz val="11"/>
        <rFont val="Arial"/>
        <family val="2"/>
      </rPr>
      <t>gelb unterlegtes Feld</t>
    </r>
    <r>
      <rPr>
        <sz val="11"/>
        <rFont val="Arial"/>
        <family val="2"/>
      </rPr>
      <t xml:space="preserve"> in Verbindung mit einer Aufforderung zur Beschreibung der angewendeten Methode bzw. zur Eintragung von näheren Angaben, z. B. zur Art einer Kalibrierung. Bitte machen Sie hier die erbetenen Angaben.</t>
    </r>
  </si>
  <si>
    <r>
      <t>Beispiele zur Ergebnisangabe:</t>
    </r>
    <r>
      <rPr>
        <sz val="11"/>
        <rFont val="Arial"/>
        <family val="2"/>
      </rPr>
      <t xml:space="preserve">
In einer Probe wurden die Gehalte verschiedener Parameter bestimmt. Es wurden folgende rechnerische Gehalte ermittelt bzw. es werden üblicherweise folgende Ergebnisse mitgeteilt:</t>
    </r>
  </si>
  <si>
    <t>Hinweise zur Teilnahme an der Laborvergleichsuntersuchung 2026</t>
  </si>
  <si>
    <t>Schreiben der Landwirtschaftskammer vom März 2026</t>
  </si>
  <si>
    <t>Sie haben sich zu der Laborvergleichsuntersuchung der Landwirtschaftskammer Rheinland-Pfalz angemeldet. Anliegend erhalten Sie drei Flaschen zu je 0,75 L eines einheitlichen Perlweins. Es ist nur ein Befund zu erstellen. Für die Untersuchungen können zwei Flaschen verwendet werden. Die dritte Flasche ist als Rückstellprobe für eventuelle Korrekturmaßnahmen nach Erhalt der Teil-nahmebestätigung aufzubewahren.</t>
  </si>
  <si>
    <r>
      <t xml:space="preserve">Dieser Perlwein ist von </t>
    </r>
    <r>
      <rPr>
        <b/>
        <sz val="11"/>
        <rFont val="Arial"/>
        <family val="2"/>
      </rPr>
      <t>allen</t>
    </r>
    <r>
      <rPr>
        <sz val="11"/>
        <rFont val="Arial"/>
        <family val="2"/>
      </rPr>
      <t xml:space="preserve"> Laboratorien auf die sechs Parameter</t>
    </r>
  </si>
  <si>
    <r>
      <t xml:space="preserve">In diesem Jahr kann auch der </t>
    </r>
    <r>
      <rPr>
        <b/>
        <sz val="11"/>
        <rFont val="Arial"/>
        <family val="2"/>
      </rPr>
      <t>Überdruck</t>
    </r>
    <r>
      <rPr>
        <sz val="11"/>
        <rFont val="Arial"/>
        <family val="2"/>
      </rPr>
      <t xml:space="preserve"> bestimmt werden.</t>
    </r>
  </si>
  <si>
    <r>
      <t>„</t>
    </r>
    <r>
      <rPr>
        <b/>
        <sz val="11"/>
        <rFont val="Arial"/>
        <family val="2"/>
      </rPr>
      <t>Perlwein Rosé trocken</t>
    </r>
    <r>
      <rPr>
        <sz val="11"/>
        <rFont val="Arial"/>
        <family val="2"/>
      </rPr>
      <t>“ zu betrachten.</t>
    </r>
  </si>
  <si>
    <r>
      <t xml:space="preserve">Eine Bestimmung der </t>
    </r>
    <r>
      <rPr>
        <b/>
        <sz val="11"/>
        <rFont val="Arial"/>
        <family val="2"/>
      </rPr>
      <t xml:space="preserve">Reduktone </t>
    </r>
    <r>
      <rPr>
        <sz val="11"/>
        <rFont val="Arial"/>
        <family val="2"/>
      </rPr>
      <t>(berechnet als SO</t>
    </r>
    <r>
      <rPr>
        <vertAlign val="subscript"/>
        <sz val="10"/>
        <rFont val="Arial"/>
        <family val="2"/>
      </rPr>
      <t>2</t>
    </r>
    <r>
      <rPr>
        <sz val="11"/>
        <rFont val="Arial"/>
        <family val="2"/>
      </rPr>
      <t>) ist</t>
    </r>
    <r>
      <rPr>
        <b/>
        <sz val="11"/>
        <rFont val="Arial"/>
        <family val="2"/>
      </rPr>
      <t xml:space="preserve"> </t>
    </r>
    <r>
      <rPr>
        <sz val="11"/>
        <rFont val="Arial"/>
        <family val="2"/>
      </rPr>
      <t>nach den Ergebnissen der Voranalyse</t>
    </r>
    <r>
      <rPr>
        <b/>
        <sz val="11"/>
        <rFont val="Arial"/>
        <family val="2"/>
      </rPr>
      <t xml:space="preserve"> erforderlich</t>
    </r>
    <r>
      <rPr>
        <sz val="11"/>
        <rFont val="Arial"/>
        <family val="2"/>
      </rPr>
      <t>. Eine Reaktionszeit von 5 Minuten zur Bindung der Freien Schwefligen Säure wird empfohlen.</t>
    </r>
  </si>
  <si>
    <r>
      <t xml:space="preserve">Zur </t>
    </r>
    <r>
      <rPr>
        <b/>
        <sz val="11"/>
        <rFont val="Arial"/>
        <family val="2"/>
      </rPr>
      <t>Mitteilung der Untersuchungsergebnisse</t>
    </r>
    <r>
      <rPr>
        <sz val="11"/>
        <rFont val="Arial"/>
        <family val="2"/>
      </rPr>
      <t xml:space="preserve"> erhalten Sie per E-Mail in der 17. Kalenderwoche eine </t>
    </r>
    <r>
      <rPr>
        <b/>
        <sz val="11"/>
        <rFont val="Arial"/>
        <family val="2"/>
      </rPr>
      <t xml:space="preserve">Excel-Datei </t>
    </r>
    <r>
      <rPr>
        <sz val="11"/>
        <rFont val="Arial"/>
        <family val="2"/>
      </rPr>
      <t>namens "LwK-Ergebnismappe_2026.xlsx", in der Sie bitte Ihre Untersuchungsergebnisse erfassen. Diese Datei finden Sie dann auch auf der Website der Landwirtschaftskammer über den Link:</t>
    </r>
  </si>
  <si>
    <t>den Untersuchungsbefund als ausgefüllte "LwK-Ergebnismappe_2026.xlsx" an:</t>
  </si>
  <si>
    <t>Befunde, die nach dem 23. Juni 2026 eingehen, können bei der Auswertung nicht berücksichtigt werden.</t>
  </si>
  <si>
    <t>Begleitschreiben zur Laborvergleichsuntersuchung 2026 der Landwirtschaftskammer</t>
  </si>
  <si>
    <r>
      <t>Senden Sie möglichst</t>
    </r>
    <r>
      <rPr>
        <sz val="11"/>
        <color rgb="FFFF0000"/>
        <rFont val="Arial"/>
        <family val="2"/>
      </rPr>
      <t xml:space="preserve"> </t>
    </r>
    <r>
      <rPr>
        <b/>
        <sz val="12"/>
        <color rgb="FFFF0000"/>
        <rFont val="Arial"/>
        <family val="2"/>
      </rPr>
      <t>bis Dienstag, den 09. Juni 2026</t>
    </r>
  </si>
  <si>
    <t>(Kohlensäure)Überdruck bei 20 °C</t>
  </si>
  <si>
    <t>Hinweise zur Benutzung dieser Excel-Mappe und zur Ergebnisangabe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</si>
</sst>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
    <numFmt numFmtId="166" formatCode="#"/>
  </numFmts>
  <fonts count="34" x14ac:knownFonts="1">
    <font>
      <sz val="10"/>
      <name val="Arial"/>
    </font>
    <font>
      <sz val="10"/>
      <color indexed="8"/>
      <name val="Arial"/>
      <family val="2"/>
    </font>
    <font>
      <sz val="11"/>
      <name val="Arial"/>
      <family val="2"/>
    </font>
    <font>
      <b/>
      <sz val="11"/>
      <name val="Arial"/>
      <family val="2"/>
    </font>
    <font>
      <vertAlign val="subscript"/>
      <sz val="11"/>
      <name val="Arial"/>
      <family val="2"/>
    </font>
    <font>
      <sz val="10"/>
      <color indexed="9"/>
      <name val="Arial"/>
      <family val="2"/>
    </font>
    <font>
      <sz val="10"/>
      <name val="Arial"/>
      <family val="2"/>
    </font>
    <font>
      <sz val="7"/>
      <name val="Times New Roman"/>
      <family val="1"/>
    </font>
    <font>
      <u/>
      <sz val="10"/>
      <color indexed="12"/>
      <name val="Arial"/>
      <family val="2"/>
    </font>
    <font>
      <b/>
      <sz val="12"/>
      <name val="Times New Roman"/>
      <family val="1"/>
    </font>
    <font>
      <b/>
      <sz val="12"/>
      <name val="Arial"/>
      <family val="2"/>
    </font>
    <font>
      <sz val="11"/>
      <name val="Symbol"/>
      <family val="1"/>
      <charset val="2"/>
    </font>
    <font>
      <b/>
      <sz val="10"/>
      <name val="Arial"/>
      <family val="2"/>
    </font>
    <font>
      <vertAlign val="superscript"/>
      <sz val="11"/>
      <name val="Arial"/>
      <family val="2"/>
    </font>
    <font>
      <sz val="10"/>
      <color indexed="8"/>
      <name val="Arial"/>
      <family val="2"/>
    </font>
    <font>
      <vertAlign val="superscript"/>
      <sz val="10"/>
      <name val="Arial"/>
      <family val="2"/>
    </font>
    <font>
      <vertAlign val="superscript"/>
      <sz val="10"/>
      <color indexed="10"/>
      <name val="Times New Roman"/>
      <family val="1"/>
    </font>
    <font>
      <sz val="10"/>
      <color indexed="10"/>
      <name val="Arial"/>
      <family val="2"/>
    </font>
    <font>
      <b/>
      <sz val="10"/>
      <color indexed="10"/>
      <name val="Arial"/>
      <family val="2"/>
    </font>
    <font>
      <vertAlign val="superscript"/>
      <sz val="10"/>
      <color indexed="8"/>
      <name val="Arial"/>
      <family val="2"/>
    </font>
    <font>
      <b/>
      <sz val="11"/>
      <color rgb="FFFF0000"/>
      <name val="Arial"/>
      <family val="2"/>
    </font>
    <font>
      <sz val="10"/>
      <color rgb="FFFF0000"/>
      <name val="Arial"/>
      <family val="2"/>
    </font>
    <font>
      <sz val="11"/>
      <color rgb="FFFF0000"/>
      <name val="Arial"/>
      <family val="2"/>
    </font>
    <font>
      <sz val="11"/>
      <color theme="0"/>
      <name val="Arial"/>
      <family val="2"/>
    </font>
    <font>
      <b/>
      <sz val="10"/>
      <color rgb="FFFF0000"/>
      <name val="Arial"/>
      <family val="2"/>
    </font>
    <font>
      <b/>
      <vertAlign val="subscript"/>
      <sz val="10"/>
      <color indexed="10"/>
      <name val="Arial"/>
      <family val="2"/>
    </font>
    <font>
      <sz val="10"/>
      <color rgb="FF00B0F0"/>
      <name val="Arial"/>
      <family val="2"/>
    </font>
    <font>
      <vertAlign val="superscript"/>
      <sz val="10"/>
      <color rgb="FF00B0F0"/>
      <name val="Arial"/>
      <family val="2"/>
    </font>
    <font>
      <i/>
      <sz val="11"/>
      <name val="Arial"/>
      <family val="2"/>
    </font>
    <font>
      <b/>
      <vertAlign val="subscript"/>
      <sz val="10"/>
      <name val="Arial"/>
      <family val="2"/>
    </font>
    <font>
      <vertAlign val="subscript"/>
      <sz val="10"/>
      <name val="Arial"/>
      <family val="2"/>
    </font>
    <font>
      <sz val="11"/>
      <color rgb="FF00B0F0"/>
      <name val="Arial"/>
      <family val="2"/>
    </font>
    <font>
      <b/>
      <sz val="12"/>
      <color rgb="FFFF0000"/>
      <name val="Arial"/>
      <family val="2"/>
    </font>
    <font>
      <sz val="12"/>
      <name val="Arial"/>
      <family val="2"/>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65"/>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ck">
        <color indexed="41"/>
      </top>
      <bottom style="thick">
        <color indexed="41"/>
      </bottom>
      <diagonal/>
    </border>
    <border>
      <left/>
      <right/>
      <top style="thin">
        <color rgb="FFCCFFFF"/>
      </top>
      <bottom/>
      <diagonal/>
    </border>
  </borders>
  <cellStyleXfs count="5">
    <xf numFmtId="0" fontId="0" fillId="0" borderId="0"/>
    <xf numFmtId="0" fontId="8" fillId="0" borderId="0" applyNumberFormat="0" applyFill="0" applyBorder="0" applyAlignment="0" applyProtection="0">
      <alignment vertical="top"/>
      <protection locked="0"/>
    </xf>
    <xf numFmtId="0" fontId="6" fillId="0" borderId="0"/>
    <xf numFmtId="0" fontId="6" fillId="0" borderId="0"/>
    <xf numFmtId="0" fontId="6" fillId="0" borderId="0"/>
  </cellStyleXfs>
  <cellXfs count="119">
    <xf numFmtId="0" fontId="0" fillId="0" borderId="0" xfId="0"/>
    <xf numFmtId="0" fontId="1" fillId="0" borderId="0" xfId="0" applyFont="1" applyAlignment="1">
      <alignment horizontal="right" vertical="center"/>
    </xf>
    <xf numFmtId="0" fontId="1" fillId="0" borderId="0" xfId="0" applyFont="1" applyAlignment="1">
      <alignment vertical="center"/>
    </xf>
    <xf numFmtId="0" fontId="2" fillId="0" borderId="0" xfId="0" applyFont="1"/>
    <xf numFmtId="0" fontId="3" fillId="0" borderId="0" xfId="0" applyFont="1"/>
    <xf numFmtId="0" fontId="0" fillId="2" borderId="0" xfId="0" applyFill="1"/>
    <xf numFmtId="0" fontId="2" fillId="2" borderId="0" xfId="0" applyFont="1" applyFill="1"/>
    <xf numFmtId="0" fontId="2" fillId="2" borderId="0" xfId="0" applyFont="1" applyFill="1" applyAlignment="1">
      <alignment horizontal="center"/>
    </xf>
    <xf numFmtId="0" fontId="2" fillId="2" borderId="0" xfId="0" applyFont="1" applyFill="1" applyAlignment="1">
      <alignment vertical="center"/>
    </xf>
    <xf numFmtId="0" fontId="1" fillId="0" borderId="0" xfId="0" applyFont="1" applyAlignment="1">
      <alignment horizontal="left" vertical="center"/>
    </xf>
    <xf numFmtId="0" fontId="2" fillId="0" borderId="0" xfId="0" applyFont="1" applyAlignment="1">
      <alignment horizontal="center"/>
    </xf>
    <xf numFmtId="0" fontId="2" fillId="2" borderId="0" xfId="0" applyFont="1" applyFill="1" applyAlignment="1" applyProtection="1">
      <alignment horizontal="center"/>
      <protection hidden="1"/>
    </xf>
    <xf numFmtId="0" fontId="2" fillId="2" borderId="0" xfId="0" applyFont="1" applyFill="1" applyAlignment="1">
      <alignment horizontal="left" vertical="center"/>
    </xf>
    <xf numFmtId="0" fontId="2" fillId="2" borderId="0" xfId="0" applyFont="1" applyFill="1" applyAlignment="1" applyProtection="1">
      <alignment vertical="center"/>
      <protection hidden="1"/>
    </xf>
    <xf numFmtId="0" fontId="2" fillId="2" borderId="0" xfId="0" applyFont="1" applyFill="1" applyAlignment="1" applyProtection="1">
      <alignment horizontal="left" vertical="center"/>
      <protection hidden="1"/>
    </xf>
    <xf numFmtId="2" fontId="2" fillId="0" borderId="0" xfId="0" applyNumberFormat="1" applyFont="1" applyProtection="1">
      <protection locked="0"/>
    </xf>
    <xf numFmtId="165" fontId="2" fillId="0" borderId="0" xfId="0" applyNumberFormat="1" applyFont="1" applyProtection="1">
      <protection locked="0"/>
    </xf>
    <xf numFmtId="164" fontId="2" fillId="0" borderId="0" xfId="0" applyNumberFormat="1" applyFont="1" applyProtection="1">
      <protection locked="0"/>
    </xf>
    <xf numFmtId="0" fontId="5" fillId="0" borderId="0" xfId="0" applyFont="1"/>
    <xf numFmtId="0" fontId="0" fillId="0" borderId="0" xfId="0" applyAlignment="1">
      <alignment vertical="top"/>
    </xf>
    <xf numFmtId="0" fontId="2" fillId="2" borderId="0" xfId="0" applyFont="1" applyFill="1" applyAlignment="1" applyProtection="1">
      <alignment vertical="center" wrapText="1"/>
      <protection locked="0"/>
    </xf>
    <xf numFmtId="0" fontId="2" fillId="2" borderId="0" xfId="0" applyFont="1" applyFill="1" applyAlignment="1" applyProtection="1">
      <alignment horizontal="left" indent="1"/>
      <protection hidden="1"/>
    </xf>
    <xf numFmtId="0" fontId="2" fillId="0" borderId="0" xfId="0" applyFont="1" applyAlignment="1">
      <alignment wrapText="1"/>
    </xf>
    <xf numFmtId="0" fontId="0" fillId="3" borderId="0" xfId="0" applyFill="1"/>
    <xf numFmtId="0" fontId="2" fillId="3" borderId="0" xfId="0" applyFont="1" applyFill="1" applyAlignment="1">
      <alignment wrapText="1"/>
    </xf>
    <xf numFmtId="0" fontId="1" fillId="2" borderId="0" xfId="0" applyFont="1" applyFill="1" applyAlignment="1">
      <alignment vertical="center"/>
    </xf>
    <xf numFmtId="0" fontId="2" fillId="3" borderId="1" xfId="0" applyFont="1" applyFill="1" applyBorder="1" applyAlignment="1">
      <alignment horizontal="center" vertical="top" wrapText="1"/>
    </xf>
    <xf numFmtId="2" fontId="2" fillId="3" borderId="1" xfId="0" applyNumberFormat="1" applyFont="1" applyFill="1" applyBorder="1" applyAlignment="1">
      <alignment horizontal="center" vertical="top" wrapText="1"/>
    </xf>
    <xf numFmtId="0" fontId="2" fillId="3" borderId="1" xfId="0" applyFont="1" applyFill="1" applyBorder="1" applyAlignment="1">
      <alignment horizontal="center" vertical="top"/>
    </xf>
    <xf numFmtId="0" fontId="0" fillId="3" borderId="1" xfId="0" applyFill="1" applyBorder="1"/>
    <xf numFmtId="0" fontId="0" fillId="3" borderId="2" xfId="0" applyFill="1" applyBorder="1"/>
    <xf numFmtId="0" fontId="9" fillId="0" borderId="0" xfId="0" applyFont="1"/>
    <xf numFmtId="0" fontId="3" fillId="3" borderId="0" xfId="0" applyFont="1" applyFill="1" applyAlignment="1">
      <alignment horizontal="left" wrapText="1" indent="3"/>
    </xf>
    <xf numFmtId="0" fontId="2" fillId="3" borderId="0" xfId="0" applyFont="1" applyFill="1" applyAlignment="1">
      <alignment horizontal="left" wrapText="1" indent="3"/>
    </xf>
    <xf numFmtId="0" fontId="0" fillId="0" borderId="0" xfId="0" applyAlignment="1">
      <alignment wrapText="1"/>
    </xf>
    <xf numFmtId="0" fontId="2" fillId="2" borderId="0" xfId="0" applyFont="1" applyFill="1" applyAlignment="1" applyProtection="1">
      <alignment vertical="center" wrapText="1"/>
      <protection hidden="1"/>
    </xf>
    <xf numFmtId="0" fontId="12" fillId="2" borderId="0" xfId="0" applyFont="1" applyFill="1"/>
    <xf numFmtId="0" fontId="3" fillId="2" borderId="3" xfId="0" applyFont="1" applyFill="1" applyBorder="1"/>
    <xf numFmtId="0" fontId="3" fillId="2" borderId="3" xfId="0" applyFont="1" applyFill="1" applyBorder="1" applyAlignment="1">
      <alignment horizontal="center"/>
    </xf>
    <xf numFmtId="0" fontId="3" fillId="2" borderId="3" xfId="0" applyFont="1" applyFill="1" applyBorder="1" applyAlignment="1">
      <alignment horizontal="center" wrapText="1"/>
    </xf>
    <xf numFmtId="0" fontId="2" fillId="2" borderId="0" xfId="0" applyFont="1" applyFill="1" applyAlignment="1">
      <alignment vertical="center" wrapText="1"/>
    </xf>
    <xf numFmtId="0" fontId="10" fillId="3" borderId="0" xfId="0" applyFont="1" applyFill="1" applyAlignment="1">
      <alignment wrapText="1"/>
    </xf>
    <xf numFmtId="0" fontId="3" fillId="3" borderId="0" xfId="0" applyFont="1" applyFill="1" applyAlignment="1">
      <alignment horizontal="left" wrapText="1" indent="1"/>
    </xf>
    <xf numFmtId="0" fontId="8" fillId="3" borderId="0" xfId="1" applyFill="1" applyAlignment="1" applyProtection="1">
      <alignment horizontal="left" wrapText="1" indent="3"/>
    </xf>
    <xf numFmtId="1" fontId="2" fillId="0" borderId="4" xfId="0" applyNumberFormat="1" applyFont="1" applyBorder="1" applyProtection="1">
      <protection locked="0"/>
    </xf>
    <xf numFmtId="0" fontId="14" fillId="0" borderId="0" xfId="0" applyFont="1" applyAlignment="1">
      <alignment horizontal="right" vertical="center"/>
    </xf>
    <xf numFmtId="0" fontId="6" fillId="0" borderId="0" xfId="0" applyFont="1"/>
    <xf numFmtId="0" fontId="14" fillId="0" borderId="0" xfId="0" applyFont="1" applyAlignment="1">
      <alignment horizontal="left" vertical="center"/>
    </xf>
    <xf numFmtId="0" fontId="0" fillId="2" borderId="0" xfId="0" applyFill="1" applyAlignment="1">
      <alignment vertical="center"/>
    </xf>
    <xf numFmtId="0" fontId="2" fillId="2" borderId="0" xfId="0" applyFont="1" applyFill="1" applyAlignment="1">
      <alignment horizontal="center" vertical="center"/>
    </xf>
    <xf numFmtId="165" fontId="2" fillId="0" borderId="0" xfId="0" applyNumberFormat="1" applyFont="1" applyAlignment="1" applyProtection="1">
      <alignment vertical="center"/>
      <protection locked="0"/>
    </xf>
    <xf numFmtId="0" fontId="0" fillId="0" borderId="0" xfId="0" applyAlignment="1">
      <alignment vertical="center"/>
    </xf>
    <xf numFmtId="0" fontId="5" fillId="0" borderId="0" xfId="0" applyFont="1" applyAlignment="1">
      <alignment vertical="center"/>
    </xf>
    <xf numFmtId="0" fontId="2" fillId="2" borderId="0" xfId="0" applyFont="1" applyFill="1" applyAlignment="1" applyProtection="1">
      <alignment horizontal="center" vertical="center"/>
      <protection hidden="1"/>
    </xf>
    <xf numFmtId="0" fontId="2" fillId="2" borderId="0" xfId="0" applyFont="1" applyFill="1" applyAlignment="1">
      <alignment wrapText="1"/>
    </xf>
    <xf numFmtId="0" fontId="3" fillId="0" borderId="0" xfId="0" applyFont="1" applyAlignment="1">
      <alignment wrapText="1"/>
    </xf>
    <xf numFmtId="0" fontId="2" fillId="4" borderId="0" xfId="0" applyFont="1" applyFill="1" applyAlignment="1">
      <alignment wrapText="1"/>
    </xf>
    <xf numFmtId="0" fontId="3" fillId="0" borderId="0" xfId="0" applyFont="1" applyAlignment="1">
      <alignment horizontal="left" indent="4"/>
    </xf>
    <xf numFmtId="0" fontId="3" fillId="0" borderId="0" xfId="0" applyFont="1" applyAlignment="1">
      <alignment horizontal="left" indent="1"/>
    </xf>
    <xf numFmtId="0" fontId="3" fillId="0" borderId="0" xfId="0" applyFont="1" applyAlignment="1">
      <alignment horizontal="left" wrapText="1"/>
    </xf>
    <xf numFmtId="0" fontId="2" fillId="0" borderId="0" xfId="0" applyFont="1" applyAlignment="1">
      <alignment horizontal="left" wrapText="1"/>
    </xf>
    <xf numFmtId="0" fontId="11" fillId="0" borderId="0" xfId="0" applyFont="1" applyAlignment="1">
      <alignment horizontal="left" wrapText="1"/>
    </xf>
    <xf numFmtId="0" fontId="6" fillId="0" borderId="0" xfId="0" applyFont="1" applyAlignment="1">
      <alignment wrapText="1"/>
    </xf>
    <xf numFmtId="0" fontId="0" fillId="2" borderId="0" xfId="0" applyFill="1" applyAlignment="1">
      <alignment horizontal="center"/>
    </xf>
    <xf numFmtId="0" fontId="6" fillId="0" borderId="0" xfId="2"/>
    <xf numFmtId="0" fontId="21" fillId="0" borderId="0" xfId="2" applyFont="1"/>
    <xf numFmtId="0" fontId="6" fillId="0" borderId="0" xfId="0" applyFont="1" applyProtection="1">
      <protection hidden="1"/>
    </xf>
    <xf numFmtId="0" fontId="6" fillId="0" borderId="0" xfId="0" applyFont="1" applyProtection="1">
      <protection locked="0" hidden="1"/>
    </xf>
    <xf numFmtId="2" fontId="2" fillId="0" borderId="0" xfId="0" applyNumberFormat="1" applyFont="1" applyAlignment="1" applyProtection="1">
      <alignment vertical="top"/>
      <protection locked="0"/>
    </xf>
    <xf numFmtId="0" fontId="21" fillId="2" borderId="0" xfId="0" applyFont="1" applyFill="1"/>
    <xf numFmtId="0" fontId="16" fillId="0" borderId="0" xfId="0" applyFont="1" applyAlignment="1">
      <alignment horizontal="left" vertical="center"/>
    </xf>
    <xf numFmtId="0" fontId="2" fillId="2" borderId="0" xfId="0" applyFont="1" applyFill="1" applyAlignment="1" applyProtection="1">
      <alignment horizontal="left" vertical="center" wrapText="1"/>
      <protection locked="0"/>
    </xf>
    <xf numFmtId="0" fontId="21" fillId="0" borderId="0" xfId="0" applyFont="1" applyAlignment="1">
      <alignment horizontal="right" vertical="center"/>
    </xf>
    <xf numFmtId="0" fontId="21" fillId="0" borderId="0" xfId="0" applyFont="1" applyAlignment="1">
      <alignment horizontal="left" vertical="top"/>
    </xf>
    <xf numFmtId="0" fontId="21" fillId="0" borderId="0" xfId="0" applyFont="1"/>
    <xf numFmtId="0" fontId="22" fillId="2" borderId="0" xfId="0" applyFont="1" applyFill="1"/>
    <xf numFmtId="0" fontId="3" fillId="0" borderId="0" xfId="0" applyFont="1" applyAlignment="1">
      <alignment vertical="center"/>
    </xf>
    <xf numFmtId="0" fontId="6" fillId="0" borderId="0" xfId="0" applyFont="1" applyProtection="1">
      <protection locked="0"/>
    </xf>
    <xf numFmtId="0" fontId="23" fillId="2" borderId="0" xfId="0" applyFont="1" applyFill="1" applyAlignment="1" applyProtection="1">
      <alignment vertical="center"/>
      <protection hidden="1"/>
    </xf>
    <xf numFmtId="0" fontId="1" fillId="0" borderId="0" xfId="4" applyFont="1" applyAlignment="1">
      <alignment horizontal="left" vertical="top"/>
    </xf>
    <xf numFmtId="0" fontId="6" fillId="0" borderId="0" xfId="0" applyFont="1" applyAlignment="1">
      <alignment horizontal="left" vertical="center"/>
    </xf>
    <xf numFmtId="0" fontId="6" fillId="0" borderId="0" xfId="0" applyFont="1" applyAlignment="1">
      <alignment horizontal="right" vertical="center"/>
    </xf>
    <xf numFmtId="0" fontId="3" fillId="2" borderId="3" xfId="0" applyFont="1" applyFill="1" applyBorder="1" applyAlignment="1">
      <alignment horizontal="left"/>
    </xf>
    <xf numFmtId="0" fontId="1" fillId="0" borderId="0" xfId="2" applyFont="1" applyAlignment="1">
      <alignment horizontal="left" vertical="center"/>
    </xf>
    <xf numFmtId="0" fontId="24" fillId="2" borderId="0" xfId="0" applyFont="1" applyFill="1" applyAlignment="1" applyProtection="1">
      <alignment vertical="center"/>
      <protection hidden="1"/>
    </xf>
    <xf numFmtId="0" fontId="17" fillId="2" borderId="0" xfId="0" applyFont="1" applyFill="1" applyAlignment="1" applyProtection="1">
      <alignment vertical="center"/>
      <protection hidden="1"/>
    </xf>
    <xf numFmtId="0" fontId="26" fillId="0" borderId="0" xfId="0" applyFont="1"/>
    <xf numFmtId="0" fontId="6" fillId="0" borderId="0" xfId="4" applyAlignment="1">
      <alignment horizontal="left" vertical="top"/>
    </xf>
    <xf numFmtId="0" fontId="6" fillId="0" borderId="0" xfId="2" applyAlignment="1">
      <alignment horizontal="left" vertical="center"/>
    </xf>
    <xf numFmtId="0" fontId="6" fillId="0" borderId="0" xfId="3" applyAlignment="1">
      <alignment horizontal="left" vertical="top"/>
    </xf>
    <xf numFmtId="0" fontId="1" fillId="0" borderId="0" xfId="3" applyFont="1" applyAlignment="1">
      <alignment horizontal="left" vertical="top"/>
    </xf>
    <xf numFmtId="0" fontId="3" fillId="2" borderId="0" xfId="0" applyFont="1" applyFill="1"/>
    <xf numFmtId="14" fontId="6" fillId="0" borderId="5" xfId="0" applyNumberFormat="1" applyFont="1" applyBorder="1" applyProtection="1">
      <protection locked="0"/>
    </xf>
    <xf numFmtId="0" fontId="2" fillId="2" borderId="0" xfId="0" applyFont="1" applyFill="1" applyAlignment="1" applyProtection="1">
      <alignment horizontal="left" vertical="top" wrapText="1"/>
      <protection hidden="1"/>
    </xf>
    <xf numFmtId="0" fontId="2" fillId="0" borderId="0" xfId="0" applyFont="1" applyAlignment="1">
      <alignment vertical="center"/>
    </xf>
    <xf numFmtId="0" fontId="20"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wrapText="1"/>
    </xf>
    <xf numFmtId="0" fontId="28" fillId="0" borderId="0" xfId="0" applyFont="1" applyAlignment="1">
      <alignment vertical="center"/>
    </xf>
    <xf numFmtId="0" fontId="3" fillId="2" borderId="0" xfId="0" applyFont="1" applyFill="1" applyAlignment="1">
      <alignment vertical="center" wrapText="1"/>
    </xf>
    <xf numFmtId="0" fontId="3" fillId="2" borderId="0" xfId="0" applyFont="1" applyFill="1" applyAlignment="1">
      <alignment vertical="center"/>
    </xf>
    <xf numFmtId="0" fontId="2" fillId="0" borderId="3" xfId="0" applyFont="1" applyBorder="1" applyAlignment="1">
      <alignment vertical="center" wrapText="1"/>
    </xf>
    <xf numFmtId="0" fontId="2" fillId="0" borderId="0" xfId="1" applyFont="1" applyAlignment="1" applyProtection="1">
      <alignment vertical="center" wrapText="1"/>
    </xf>
    <xf numFmtId="166" fontId="2" fillId="2" borderId="0" xfId="0" applyNumberFormat="1" applyFont="1" applyFill="1" applyAlignment="1" applyProtection="1">
      <alignment horizontal="left" indent="1"/>
      <protection hidden="1"/>
    </xf>
    <xf numFmtId="0" fontId="10" fillId="3" borderId="0" xfId="0" applyFont="1" applyFill="1"/>
    <xf numFmtId="49" fontId="2" fillId="0" borderId="0" xfId="0" applyNumberFormat="1" applyFont="1" applyProtection="1">
      <protection locked="0"/>
    </xf>
    <xf numFmtId="0" fontId="2" fillId="3" borderId="0" xfId="0" applyFont="1" applyFill="1" applyAlignment="1">
      <alignment vertical="center" wrapText="1"/>
    </xf>
    <xf numFmtId="0" fontId="0" fillId="3" borderId="0" xfId="0" applyFill="1" applyAlignment="1">
      <alignment vertical="center" wrapText="1"/>
    </xf>
    <xf numFmtId="0" fontId="10" fillId="3" borderId="0" xfId="0" applyFont="1" applyFill="1" applyAlignment="1">
      <alignment horizontal="left" vertical="center"/>
    </xf>
    <xf numFmtId="0" fontId="33" fillId="0" borderId="0" xfId="0" applyFont="1" applyAlignment="1">
      <alignment horizontal="left" vertical="center"/>
    </xf>
    <xf numFmtId="0" fontId="2" fillId="3" borderId="0" xfId="0" applyFont="1" applyFill="1" applyAlignment="1">
      <alignment horizontal="left" vertical="center" wrapText="1"/>
    </xf>
    <xf numFmtId="0" fontId="0" fillId="3" borderId="0" xfId="0" applyFill="1" applyAlignment="1">
      <alignment horizontal="left" vertical="center" wrapText="1"/>
    </xf>
    <xf numFmtId="0" fontId="3" fillId="3" borderId="3" xfId="0" applyFont="1" applyFill="1" applyBorder="1" applyAlignment="1">
      <alignment horizontal="left" vertical="center" wrapText="1"/>
    </xf>
    <xf numFmtId="0" fontId="2" fillId="3" borderId="3" xfId="0" applyFont="1" applyFill="1" applyBorder="1" applyAlignment="1">
      <alignment horizontal="left" vertical="center"/>
    </xf>
    <xf numFmtId="0" fontId="2" fillId="3" borderId="0" xfId="0" applyFont="1" applyFill="1" applyAlignment="1">
      <alignment horizontal="left" vertical="center"/>
    </xf>
    <xf numFmtId="0" fontId="0" fillId="3" borderId="0" xfId="0" applyFill="1" applyAlignment="1">
      <alignment vertical="center"/>
    </xf>
    <xf numFmtId="0" fontId="6" fillId="3" borderId="0" xfId="0" applyFont="1" applyFill="1" applyAlignment="1" applyProtection="1">
      <alignment vertical="top" wrapText="1"/>
      <protection locked="0"/>
    </xf>
    <xf numFmtId="0" fontId="0" fillId="0" borderId="0" xfId="0" applyAlignment="1" applyProtection="1">
      <alignment vertical="top" wrapText="1"/>
      <protection locked="0"/>
    </xf>
    <xf numFmtId="0" fontId="0" fillId="3" borderId="0" xfId="0" applyFill="1" applyAlignment="1" applyProtection="1">
      <alignment vertical="top" wrapText="1"/>
      <protection locked="0"/>
    </xf>
  </cellXfs>
  <cellStyles count="5">
    <cellStyle name="Link" xfId="1" builtinId="8"/>
    <cellStyle name="Standard" xfId="0" builtinId="0"/>
    <cellStyle name="Standard 2" xfId="2" xr:uid="{00000000-0005-0000-0000-000002000000}"/>
    <cellStyle name="Standard_Ges-SO2" xfId="3" xr:uid="{00000000-0005-0000-0000-000003000000}"/>
    <cellStyle name="Standard_vgZucker" xfId="4" xr:uid="{00000000-0005-0000-0000-000004000000}"/>
  </cellStyles>
  <dxfs count="19">
    <dxf>
      <font>
        <condense val="0"/>
        <extend val="0"/>
        <color indexed="9"/>
      </font>
    </dxf>
    <dxf>
      <font>
        <condense val="0"/>
        <extend val="0"/>
        <color indexed="9"/>
      </font>
    </dxf>
    <dxf>
      <font>
        <condense val="0"/>
        <extend val="0"/>
        <color indexed="9"/>
      </font>
    </dxf>
    <dxf>
      <fill>
        <patternFill>
          <bgColor rgb="FFFFFF99"/>
        </patternFill>
      </fill>
    </dxf>
    <dxf>
      <fill>
        <patternFill>
          <bgColor rgb="FFFFFF99"/>
        </patternFill>
      </fill>
    </dxf>
    <dxf>
      <fill>
        <patternFill>
          <bgColor rgb="FFFFFF99"/>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19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2966FF"/>
      <rgbColor rgb="0029CCCC"/>
      <rgbColor rgb="0099CC00"/>
      <rgbColor rgb="00FFCC00"/>
      <rgbColor rgb="00FF9900"/>
      <rgbColor rgb="00FF6600"/>
      <rgbColor rgb="00666699"/>
      <rgbColor rgb="00969696"/>
      <rgbColor rgb="00002966"/>
      <rgbColor rgb="00299966"/>
      <rgbColor rgb="00002900"/>
      <rgbColor rgb="00292900"/>
      <rgbColor rgb="00992900"/>
      <rgbColor rgb="00992966"/>
      <rgbColor rgb="00292999"/>
      <rgbColor rgb="00666666"/>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Drop" dropLines="25" dropStyle="combo" dx="22" fmlaLink="Dichte!$B$1" fmlaRange="Dichte!$B$3:$B$9" sel="7" val="0"/>
</file>

<file path=xl/ctrlProps/ctrlProp10.xml><?xml version="1.0" encoding="utf-8"?>
<formControlPr xmlns="http://schemas.microsoft.com/office/spreadsheetml/2009/9/main" objectType="Drop" dropLines="25" dropStyle="combo" dx="22" fmlaLink="'G-Saeure'!$B$1" fmlaRange="'G-Saeure'!$B$3:$B$9" sel="7" val="0"/>
</file>

<file path=xl/ctrlProps/ctrlProp11.xml><?xml version="1.0" encoding="utf-8"?>
<formControlPr xmlns="http://schemas.microsoft.com/office/spreadsheetml/2009/9/main" objectType="Drop" dropLines="25" dropStyle="combo" dx="22" fmlaLink="Glucose!$B$1" fmlaRange="Glucose!$B$3:$B$10" sel="8" val="0"/>
</file>

<file path=xl/ctrlProps/ctrlProp12.xml><?xml version="1.0" encoding="utf-8"?>
<formControlPr xmlns="http://schemas.microsoft.com/office/spreadsheetml/2009/9/main" objectType="Drop" dropLines="25" dropStyle="combo" dx="22" fmlaLink="Fructose!$B$1" fmlaRange="Fructose!$B$3:$B$10" sel="8" val="0"/>
</file>

<file path=xl/ctrlProps/ctrlProp13.xml><?xml version="1.0" encoding="utf-8"?>
<formControlPr xmlns="http://schemas.microsoft.com/office/spreadsheetml/2009/9/main" objectType="Drop" dropLines="25" dropStyle="combo" dx="22" fmlaLink="'CO2'!$B$1" fmlaRange="'CO2'!$B$3:$B$8" sel="6" val="0"/>
</file>

<file path=xl/ctrlProps/ctrlProp14.xml><?xml version="1.0" encoding="utf-8"?>
<formControlPr xmlns="http://schemas.microsoft.com/office/spreadsheetml/2009/9/main" objectType="Drop" dropLines="25" dropStyle="combo" dx="22" fmlaLink="Überdruck!$B$1" fmlaRange="Überdruck!$B$3:$B$10" sel="8" val="0"/>
</file>

<file path=xl/ctrlProps/ctrlProp15.xml><?xml version="1.0" encoding="utf-8"?>
<formControlPr xmlns="http://schemas.microsoft.com/office/spreadsheetml/2009/9/main" objectType="Drop" dropLines="25" dropStyle="combo" dx="22" fmlaLink="Überdruck!$B$21" fmlaRange="Überdruck!$B$23:$B$28" sel="6" val="0"/>
</file>

<file path=xl/ctrlProps/ctrlProp16.xml><?xml version="1.0" encoding="utf-8"?>
<formControlPr xmlns="http://schemas.microsoft.com/office/spreadsheetml/2009/9/main" objectType="Drop" dropLines="25" dropStyle="combo" dx="22" fmlaLink="Überdruck!$B$21" fmlaRange="Überdruck!$B$23:$B$28" sel="6" val="0"/>
</file>

<file path=xl/ctrlProps/ctrlProp2.xml><?xml version="1.0" encoding="utf-8"?>
<formControlPr xmlns="http://schemas.microsoft.com/office/spreadsheetml/2009/9/main" objectType="Drop" dropLines="25" dropStyle="combo" dx="22" fmlaLink="vAlkohol!$B$1" fmlaRange="vAlkohol!$B$3:$B$14" sel="12" val="0"/>
</file>

<file path=xl/ctrlProps/ctrlProp3.xml><?xml version="1.0" encoding="utf-8"?>
<formControlPr xmlns="http://schemas.microsoft.com/office/spreadsheetml/2009/9/main" objectType="Drop" dropLines="25" dropStyle="combo" dx="22" fmlaLink="'Fr-SO2'!$B$1" fmlaRange="'Fr-SO2'!$B$3:$B$12" sel="10" val="0"/>
</file>

<file path=xl/ctrlProps/ctrlProp4.xml><?xml version="1.0" encoding="utf-8"?>
<formControlPr xmlns="http://schemas.microsoft.com/office/spreadsheetml/2009/9/main" objectType="Drop" dropLines="25" dropStyle="combo" dx="22" fmlaLink="'Ges-SO2'!$B$1" fmlaRange="'Ges-SO2'!$B$3:$B$21" sel="19" val="0"/>
</file>

<file path=xl/ctrlProps/ctrlProp5.xml><?xml version="1.0" encoding="utf-8"?>
<formControlPr xmlns="http://schemas.microsoft.com/office/spreadsheetml/2009/9/main" objectType="Drop" dropLines="25" dropStyle="combo" dx="22" fmlaLink="GAlkohol!$B$1" fmlaRange="GAlkohol!$B$3:$B$8" sel="6" val="0"/>
</file>

<file path=xl/ctrlProps/ctrlProp6.xml><?xml version="1.0" encoding="utf-8"?>
<formControlPr xmlns="http://schemas.microsoft.com/office/spreadsheetml/2009/9/main" objectType="Drop" dropLines="25" dropStyle="combo" dx="22" fmlaLink="Reduktone!$B$1" fmlaRange="Reduktone!$B$3:$B$11" sel="9" val="0"/>
</file>

<file path=xl/ctrlProps/ctrlProp7.xml><?xml version="1.0" encoding="utf-8"?>
<formControlPr xmlns="http://schemas.microsoft.com/office/spreadsheetml/2009/9/main" objectType="Drop" dropLines="25" dropStyle="combo" dx="22" fmlaLink="Gextrakt!$B$1" fmlaRange="Gextrakt!$B$3:$B$11" sel="9" val="0"/>
</file>

<file path=xl/ctrlProps/ctrlProp8.xml><?xml version="1.0" encoding="utf-8"?>
<formControlPr xmlns="http://schemas.microsoft.com/office/spreadsheetml/2009/9/main" objectType="Drop" dropLines="25" dropStyle="combo" dx="22" fmlaLink="zfExtrkt!$B$1" fmlaRange="zfExtrkt!$B$3:$B$13" sel="11" val="0"/>
</file>

<file path=xl/ctrlProps/ctrlProp9.xml><?xml version="1.0" encoding="utf-8"?>
<formControlPr xmlns="http://schemas.microsoft.com/office/spreadsheetml/2009/9/main" objectType="Drop" dropLines="25" dropStyle="combo" dx="22" fmlaLink="vgZucker!$B$1" fmlaRange="vgZucker!$B$3:$B$15" sel="13" val="0"/>
</file>

<file path=xl/drawings/drawing1.xml><?xml version="1.0" encoding="utf-8"?>
<xdr:wsDr xmlns:xdr="http://schemas.openxmlformats.org/drawingml/2006/spreadsheetDrawing" xmlns:a="http://schemas.openxmlformats.org/drawingml/2006/main">
  <xdr:oneCellAnchor>
    <xdr:from>
      <xdr:col>6</xdr:col>
      <xdr:colOff>1447800</xdr:colOff>
      <xdr:row>35</xdr:row>
      <xdr:rowOff>0</xdr:rowOff>
    </xdr:from>
    <xdr:ext cx="184731" cy="264560"/>
    <xdr:sp macro="" textlink="">
      <xdr:nvSpPr>
        <xdr:cNvPr id="2" name="Textfeld 1">
          <a:extLst>
            <a:ext uri="{FF2B5EF4-FFF2-40B4-BE49-F238E27FC236}">
              <a16:creationId xmlns:a16="http://schemas.microsoft.com/office/drawing/2014/main" id="{00000000-0008-0000-0400-000002000000}"/>
            </a:ext>
          </a:extLst>
        </xdr:cNvPr>
        <xdr:cNvSpPr txBox="1"/>
      </xdr:nvSpPr>
      <xdr:spPr>
        <a:xfrm>
          <a:off x="7353300" y="1297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mc:AlternateContent xmlns:mc="http://schemas.openxmlformats.org/markup-compatibility/2006">
    <mc:Choice xmlns:a14="http://schemas.microsoft.com/office/drawing/2010/main" Requires="a14">
      <xdr:twoCellAnchor editAs="oneCell">
        <xdr:from>
          <xdr:col>2</xdr:col>
          <xdr:colOff>0</xdr:colOff>
          <xdr:row>7</xdr:row>
          <xdr:rowOff>152400</xdr:rowOff>
        </xdr:from>
        <xdr:to>
          <xdr:col>2</xdr:col>
          <xdr:colOff>1295400</xdr:colOff>
          <xdr:row>9</xdr:row>
          <xdr:rowOff>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4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285750</xdr:rowOff>
        </xdr:from>
        <xdr:to>
          <xdr:col>2</xdr:col>
          <xdr:colOff>1295400</xdr:colOff>
          <xdr:row>13</xdr:row>
          <xdr:rowOff>9525</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4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xdr:row>
          <xdr:rowOff>0</xdr:rowOff>
        </xdr:from>
        <xdr:to>
          <xdr:col>2</xdr:col>
          <xdr:colOff>1304925</xdr:colOff>
          <xdr:row>23</xdr:row>
          <xdr:rowOff>28575</xdr:rowOff>
        </xdr:to>
        <xdr:sp macro="" textlink="">
          <xdr:nvSpPr>
            <xdr:cNvPr id="1041" name="Drop Down 17" hidden="1">
              <a:extLst>
                <a:ext uri="{63B3BB69-23CF-44E3-9099-C40C66FF867C}">
                  <a14:compatExt spid="_x0000_s1041"/>
                </a:ext>
                <a:ext uri="{FF2B5EF4-FFF2-40B4-BE49-F238E27FC236}">
                  <a16:creationId xmlns:a16="http://schemas.microsoft.com/office/drawing/2014/main" id="{00000000-0008-0000-04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2</xdr:col>
          <xdr:colOff>1295400</xdr:colOff>
          <xdr:row>25</xdr:row>
          <xdr:rowOff>28575</xdr:rowOff>
        </xdr:to>
        <xdr:sp macro="" textlink="">
          <xdr:nvSpPr>
            <xdr:cNvPr id="1042" name="Drop Down 18" hidden="1">
              <a:extLst>
                <a:ext uri="{63B3BB69-23CF-44E3-9099-C40C66FF867C}">
                  <a14:compatExt spid="_x0000_s1042"/>
                </a:ext>
                <a:ext uri="{FF2B5EF4-FFF2-40B4-BE49-F238E27FC236}">
                  <a16:creationId xmlns:a16="http://schemas.microsoft.com/office/drawing/2014/main" id="{00000000-0008-0000-04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1295400</xdr:colOff>
          <xdr:row>11</xdr:row>
          <xdr:rowOff>28575</xdr:rowOff>
        </xdr:to>
        <xdr:sp macro="" textlink="">
          <xdr:nvSpPr>
            <xdr:cNvPr id="1043" name="Drop Down 19" hidden="1">
              <a:extLst>
                <a:ext uri="{63B3BB69-23CF-44E3-9099-C40C66FF867C}">
                  <a14:compatExt spid="_x0000_s1043"/>
                </a:ext>
                <a:ext uri="{FF2B5EF4-FFF2-40B4-BE49-F238E27FC236}">
                  <a16:creationId xmlns:a16="http://schemas.microsoft.com/office/drawing/2014/main" id="{00000000-0008-0000-04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26</xdr:row>
          <xdr:rowOff>19050</xdr:rowOff>
        </xdr:from>
        <xdr:to>
          <xdr:col>2</xdr:col>
          <xdr:colOff>1304925</xdr:colOff>
          <xdr:row>26</xdr:row>
          <xdr:rowOff>228600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4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14</xdr:row>
          <xdr:rowOff>0</xdr:rowOff>
        </xdr:from>
        <xdr:to>
          <xdr:col>2</xdr:col>
          <xdr:colOff>1304925</xdr:colOff>
          <xdr:row>15</xdr:row>
          <xdr:rowOff>28575</xdr:rowOff>
        </xdr:to>
        <xdr:sp macro="" textlink="">
          <xdr:nvSpPr>
            <xdr:cNvPr id="1045" name="Drop Down 21" hidden="1">
              <a:extLst>
                <a:ext uri="{63B3BB69-23CF-44E3-9099-C40C66FF867C}">
                  <a14:compatExt spid="_x0000_s1045"/>
                </a:ext>
                <a:ext uri="{FF2B5EF4-FFF2-40B4-BE49-F238E27FC236}">
                  <a16:creationId xmlns:a16="http://schemas.microsoft.com/office/drawing/2014/main" id="{00000000-0008-0000-04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2</xdr:col>
          <xdr:colOff>1295400</xdr:colOff>
          <xdr:row>17</xdr:row>
          <xdr:rowOff>28575</xdr:rowOff>
        </xdr:to>
        <xdr:sp macro="" textlink="">
          <xdr:nvSpPr>
            <xdr:cNvPr id="1046" name="Drop Down 22" hidden="1">
              <a:extLst>
                <a:ext uri="{63B3BB69-23CF-44E3-9099-C40C66FF867C}">
                  <a14:compatExt spid="_x0000_s1046"/>
                </a:ext>
                <a:ext uri="{FF2B5EF4-FFF2-40B4-BE49-F238E27FC236}">
                  <a16:creationId xmlns:a16="http://schemas.microsoft.com/office/drawing/2014/main" id="{00000000-0008-0000-04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9525</xdr:rowOff>
        </xdr:from>
        <xdr:to>
          <xdr:col>2</xdr:col>
          <xdr:colOff>1295400</xdr:colOff>
          <xdr:row>19</xdr:row>
          <xdr:rowOff>28575</xdr:rowOff>
        </xdr:to>
        <xdr:sp macro="" textlink="">
          <xdr:nvSpPr>
            <xdr:cNvPr id="1047" name="Drop Down 23" hidden="1">
              <a:extLst>
                <a:ext uri="{63B3BB69-23CF-44E3-9099-C40C66FF867C}">
                  <a14:compatExt spid="_x0000_s1047"/>
                </a:ext>
                <a:ext uri="{FF2B5EF4-FFF2-40B4-BE49-F238E27FC236}">
                  <a16:creationId xmlns:a16="http://schemas.microsoft.com/office/drawing/2014/main" id="{00000000-0008-0000-04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2</xdr:col>
          <xdr:colOff>1295400</xdr:colOff>
          <xdr:row>21</xdr:row>
          <xdr:rowOff>28575</xdr:rowOff>
        </xdr:to>
        <xdr:sp macro="" textlink="">
          <xdr:nvSpPr>
            <xdr:cNvPr id="1048" name="Drop Down 24" hidden="1">
              <a:extLst>
                <a:ext uri="{63B3BB69-23CF-44E3-9099-C40C66FF867C}">
                  <a14:compatExt spid="_x0000_s1048"/>
                </a:ext>
                <a:ext uri="{FF2B5EF4-FFF2-40B4-BE49-F238E27FC236}">
                  <a16:creationId xmlns:a16="http://schemas.microsoft.com/office/drawing/2014/main" id="{00000000-0008-0000-04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285750</xdr:rowOff>
        </xdr:from>
        <xdr:to>
          <xdr:col>2</xdr:col>
          <xdr:colOff>1295400</xdr:colOff>
          <xdr:row>30</xdr:row>
          <xdr:rowOff>9525</xdr:rowOff>
        </xdr:to>
        <xdr:sp macro="" textlink="">
          <xdr:nvSpPr>
            <xdr:cNvPr id="1049" name="Drop Down 25" hidden="1">
              <a:extLst>
                <a:ext uri="{63B3BB69-23CF-44E3-9099-C40C66FF867C}">
                  <a14:compatExt spid="_x0000_s1049"/>
                </a:ext>
                <a:ext uri="{FF2B5EF4-FFF2-40B4-BE49-F238E27FC236}">
                  <a16:creationId xmlns:a16="http://schemas.microsoft.com/office/drawing/2014/main" id="{00000000-0008-0000-04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2200275</xdr:colOff>
          <xdr:row>33</xdr:row>
          <xdr:rowOff>0</xdr:rowOff>
        </xdr:from>
        <xdr:to>
          <xdr:col>2</xdr:col>
          <xdr:colOff>1285875</xdr:colOff>
          <xdr:row>34</xdr:row>
          <xdr:rowOff>28575</xdr:rowOff>
        </xdr:to>
        <xdr:sp macro="" textlink="">
          <xdr:nvSpPr>
            <xdr:cNvPr id="1050" name="Drop Down 26" hidden="1">
              <a:extLst>
                <a:ext uri="{63B3BB69-23CF-44E3-9099-C40C66FF867C}">
                  <a14:compatExt spid="_x0000_s1050"/>
                </a:ext>
                <a:ext uri="{FF2B5EF4-FFF2-40B4-BE49-F238E27FC236}">
                  <a16:creationId xmlns:a16="http://schemas.microsoft.com/office/drawing/2014/main" id="{00000000-0008-0000-04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2200275</xdr:colOff>
          <xdr:row>35</xdr:row>
          <xdr:rowOff>9525</xdr:rowOff>
        </xdr:from>
        <xdr:to>
          <xdr:col>2</xdr:col>
          <xdr:colOff>1285875</xdr:colOff>
          <xdr:row>35</xdr:row>
          <xdr:rowOff>219075</xdr:rowOff>
        </xdr:to>
        <xdr:sp macro="" textlink="">
          <xdr:nvSpPr>
            <xdr:cNvPr id="1051" name="Drop Down 27" hidden="1">
              <a:extLst>
                <a:ext uri="{63B3BB69-23CF-44E3-9099-C40C66FF867C}">
                  <a14:compatExt spid="_x0000_s1051"/>
                </a:ext>
                <a:ext uri="{FF2B5EF4-FFF2-40B4-BE49-F238E27FC236}">
                  <a16:creationId xmlns:a16="http://schemas.microsoft.com/office/drawing/2014/main" id="{00000000-0008-0000-04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2200275</xdr:colOff>
          <xdr:row>36</xdr:row>
          <xdr:rowOff>304800</xdr:rowOff>
        </xdr:from>
        <xdr:to>
          <xdr:col>2</xdr:col>
          <xdr:colOff>1285875</xdr:colOff>
          <xdr:row>37</xdr:row>
          <xdr:rowOff>200025</xdr:rowOff>
        </xdr:to>
        <xdr:sp macro="" textlink="">
          <xdr:nvSpPr>
            <xdr:cNvPr id="1052" name="Drop Down 28" hidden="1">
              <a:extLst>
                <a:ext uri="{63B3BB69-23CF-44E3-9099-C40C66FF867C}">
                  <a14:compatExt spid="_x0000_s1052"/>
                </a:ext>
                <a:ext uri="{FF2B5EF4-FFF2-40B4-BE49-F238E27FC236}">
                  <a16:creationId xmlns:a16="http://schemas.microsoft.com/office/drawing/2014/main" id="{00000000-0008-0000-04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2181225</xdr:colOff>
          <xdr:row>45</xdr:row>
          <xdr:rowOff>0</xdr:rowOff>
        </xdr:from>
        <xdr:to>
          <xdr:col>2</xdr:col>
          <xdr:colOff>1266825</xdr:colOff>
          <xdr:row>46</xdr:row>
          <xdr:rowOff>28575</xdr:rowOff>
        </xdr:to>
        <xdr:sp macro="" textlink="">
          <xdr:nvSpPr>
            <xdr:cNvPr id="1053" name="Drop Down 29" hidden="1">
              <a:extLst>
                <a:ext uri="{63B3BB69-23CF-44E3-9099-C40C66FF867C}">
                  <a14:compatExt spid="_x0000_s1053"/>
                </a:ext>
                <a:ext uri="{FF2B5EF4-FFF2-40B4-BE49-F238E27FC236}">
                  <a16:creationId xmlns:a16="http://schemas.microsoft.com/office/drawing/2014/main" id="{00000000-0008-0000-04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31</xdr:row>
          <xdr:rowOff>133350</xdr:rowOff>
        </xdr:from>
        <xdr:to>
          <xdr:col>1</xdr:col>
          <xdr:colOff>1314450</xdr:colOff>
          <xdr:row>33</xdr:row>
          <xdr:rowOff>19050</xdr:rowOff>
        </xdr:to>
        <xdr:sp macro="" textlink="">
          <xdr:nvSpPr>
            <xdr:cNvPr id="9219" name="Drop Down 3" hidden="1">
              <a:extLst>
                <a:ext uri="{63B3BB69-23CF-44E3-9099-C40C66FF867C}">
                  <a14:compatExt spid="_x0000_s9219"/>
                </a:ext>
                <a:ext uri="{FF2B5EF4-FFF2-40B4-BE49-F238E27FC236}">
                  <a16:creationId xmlns:a16="http://schemas.microsoft.com/office/drawing/2014/main" id="{00000000-0008-0000-1300-00000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wk-rlp.de/weinbau/wein/qualitaetsweinpruefung/%20und%20dort%20in%20dem%20Abschnitt%20Analysemethoden/Labor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0.bin"/><Relationship Id="rId4"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reinhard.ristow@web.d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3F2B3-930D-4B13-93E7-3F738170BC67}">
  <dimension ref="A1:A50"/>
  <sheetViews>
    <sheetView tabSelected="1" workbookViewId="0">
      <selection activeCell="A3" sqref="A3"/>
    </sheetView>
  </sheetViews>
  <sheetFormatPr baseColWidth="10" defaultRowHeight="12.75" x14ac:dyDescent="0.2"/>
  <cols>
    <col min="1" max="1" width="92.42578125" customWidth="1"/>
  </cols>
  <sheetData>
    <row r="1" spans="1:1" ht="15.75" x14ac:dyDescent="0.25">
      <c r="A1" s="104" t="s">
        <v>389</v>
      </c>
    </row>
    <row r="3" spans="1:1" ht="15" x14ac:dyDescent="0.2">
      <c r="A3" s="76" t="s">
        <v>379</v>
      </c>
    </row>
    <row r="4" spans="1:1" ht="15" x14ac:dyDescent="0.2">
      <c r="A4" s="76" t="s">
        <v>380</v>
      </c>
    </row>
    <row r="6" spans="1:1" ht="14.25" x14ac:dyDescent="0.2">
      <c r="A6" s="24" t="s">
        <v>80</v>
      </c>
    </row>
    <row r="7" spans="1:1" ht="71.25" x14ac:dyDescent="0.2">
      <c r="A7" s="96" t="s">
        <v>381</v>
      </c>
    </row>
    <row r="8" spans="1:1" ht="15" x14ac:dyDescent="0.2">
      <c r="A8" s="95" t="s">
        <v>316</v>
      </c>
    </row>
    <row r="9" spans="1:1" ht="15" x14ac:dyDescent="0.2">
      <c r="A9" s="94" t="s">
        <v>382</v>
      </c>
    </row>
    <row r="10" spans="1:1" ht="15" x14ac:dyDescent="0.2">
      <c r="A10" s="76" t="s">
        <v>317</v>
      </c>
    </row>
    <row r="11" spans="1:1" ht="15" x14ac:dyDescent="0.2">
      <c r="A11" s="76" t="s">
        <v>318</v>
      </c>
    </row>
    <row r="12" spans="1:1" ht="14.25" x14ac:dyDescent="0.2">
      <c r="A12" s="94" t="s">
        <v>319</v>
      </c>
    </row>
    <row r="13" spans="1:1" ht="30" x14ac:dyDescent="0.2">
      <c r="A13" s="96" t="s">
        <v>320</v>
      </c>
    </row>
    <row r="14" spans="1:1" ht="15" x14ac:dyDescent="0.2">
      <c r="A14" s="96" t="s">
        <v>383</v>
      </c>
    </row>
    <row r="15" spans="1:1" ht="15" x14ac:dyDescent="0.2">
      <c r="A15" s="94" t="s">
        <v>321</v>
      </c>
    </row>
    <row r="16" spans="1:1" ht="14.25" x14ac:dyDescent="0.2">
      <c r="A16" s="94" t="s">
        <v>322</v>
      </c>
    </row>
    <row r="17" spans="1:1" ht="15" x14ac:dyDescent="0.2">
      <c r="A17" s="94" t="s">
        <v>384</v>
      </c>
    </row>
    <row r="18" spans="1:1" ht="15" x14ac:dyDescent="0.2">
      <c r="A18" s="94" t="s">
        <v>323</v>
      </c>
    </row>
    <row r="19" spans="1:1" ht="46.5" customHeight="1" x14ac:dyDescent="0.2">
      <c r="A19" s="96" t="s">
        <v>385</v>
      </c>
    </row>
    <row r="20" spans="1:1" ht="58.5" x14ac:dyDescent="0.2">
      <c r="A20" s="97" t="s">
        <v>324</v>
      </c>
    </row>
    <row r="21" spans="1:1" ht="60" x14ac:dyDescent="0.2">
      <c r="A21" s="97" t="s">
        <v>325</v>
      </c>
    </row>
    <row r="22" spans="1:1" ht="30" x14ac:dyDescent="0.2">
      <c r="A22" s="96" t="s">
        <v>326</v>
      </c>
    </row>
    <row r="23" spans="1:1" ht="42.75" x14ac:dyDescent="0.2">
      <c r="A23" s="96" t="s">
        <v>327</v>
      </c>
    </row>
    <row r="24" spans="1:1" ht="57" customHeight="1" x14ac:dyDescent="0.2">
      <c r="A24" s="96" t="s">
        <v>386</v>
      </c>
    </row>
    <row r="25" spans="1:1" ht="28.5" x14ac:dyDescent="0.2">
      <c r="A25" s="102" t="s">
        <v>364</v>
      </c>
    </row>
    <row r="26" spans="1:1" ht="28.5" x14ac:dyDescent="0.2">
      <c r="A26" s="96" t="s">
        <v>328</v>
      </c>
    </row>
    <row r="27" spans="1:1" ht="14.25" x14ac:dyDescent="0.2">
      <c r="A27" s="96" t="s">
        <v>329</v>
      </c>
    </row>
    <row r="28" spans="1:1" ht="15" x14ac:dyDescent="0.2">
      <c r="A28" s="101" t="s">
        <v>330</v>
      </c>
    </row>
    <row r="29" spans="1:1" ht="29.25" x14ac:dyDescent="0.2">
      <c r="A29" s="96" t="s">
        <v>331</v>
      </c>
    </row>
    <row r="30" spans="1:1" ht="29.25" x14ac:dyDescent="0.2">
      <c r="A30" s="96" t="s">
        <v>332</v>
      </c>
    </row>
    <row r="31" spans="1:1" ht="29.25" x14ac:dyDescent="0.2">
      <c r="A31" s="96" t="s">
        <v>333</v>
      </c>
    </row>
    <row r="32" spans="1:1" ht="42.75" x14ac:dyDescent="0.2">
      <c r="A32" s="96" t="s">
        <v>334</v>
      </c>
    </row>
    <row r="33" spans="1:1" ht="28.5" x14ac:dyDescent="0.2">
      <c r="A33" s="96" t="s">
        <v>335</v>
      </c>
    </row>
    <row r="34" spans="1:1" ht="15.75" x14ac:dyDescent="0.2">
      <c r="A34" s="96" t="s">
        <v>390</v>
      </c>
    </row>
    <row r="35" spans="1:1" ht="14.25" x14ac:dyDescent="0.2">
      <c r="A35" s="96" t="s">
        <v>387</v>
      </c>
    </row>
    <row r="36" spans="1:1" ht="15" x14ac:dyDescent="0.2">
      <c r="A36" s="76" t="s">
        <v>336</v>
      </c>
    </row>
    <row r="37" spans="1:1" ht="15" x14ac:dyDescent="0.2">
      <c r="A37" s="97" t="s">
        <v>337</v>
      </c>
    </row>
    <row r="38" spans="1:1" x14ac:dyDescent="0.2">
      <c r="A38" s="34"/>
    </row>
    <row r="39" spans="1:1" ht="28.5" x14ac:dyDescent="0.2">
      <c r="A39" s="96" t="s">
        <v>338</v>
      </c>
    </row>
    <row r="40" spans="1:1" ht="28.5" x14ac:dyDescent="0.2">
      <c r="A40" s="96" t="s">
        <v>388</v>
      </c>
    </row>
    <row r="41" spans="1:1" ht="28.5" x14ac:dyDescent="0.2">
      <c r="A41" s="96" t="s">
        <v>339</v>
      </c>
    </row>
    <row r="42" spans="1:1" ht="14.25" x14ac:dyDescent="0.2">
      <c r="A42" s="94"/>
    </row>
    <row r="43" spans="1:1" ht="14.25" x14ac:dyDescent="0.2">
      <c r="A43" s="94" t="s">
        <v>340</v>
      </c>
    </row>
    <row r="44" spans="1:1" ht="14.25" x14ac:dyDescent="0.2">
      <c r="A44" s="94"/>
    </row>
    <row r="45" spans="1:1" ht="14.25" x14ac:dyDescent="0.2">
      <c r="A45" s="94" t="s">
        <v>81</v>
      </c>
    </row>
    <row r="46" spans="1:1" ht="14.25" x14ac:dyDescent="0.2">
      <c r="A46" s="94"/>
    </row>
    <row r="47" spans="1:1" ht="14.25" x14ac:dyDescent="0.2">
      <c r="A47" s="98" t="s">
        <v>288</v>
      </c>
    </row>
    <row r="48" spans="1:1" ht="14.25" x14ac:dyDescent="0.2">
      <c r="A48" s="94" t="s">
        <v>287</v>
      </c>
    </row>
    <row r="50" spans="1:1" ht="76.5" x14ac:dyDescent="0.2">
      <c r="A50" s="62" t="s">
        <v>365</v>
      </c>
    </row>
  </sheetData>
  <sheetProtection algorithmName="SHA-512" hashValue="Ye0K1FFg5QdMAwftL5MhIIbLOSeXYAU+OlNiPe0QYrGNAt2Mf+CicMfF/Iz3vupDNqdEnhF+SQRYM5emWmF+VQ==" saltValue="wOT4KTGZLlFlLBgNG8uVWg==" spinCount="100000" sheet="1" objects="1" scenarios="1"/>
  <hyperlinks>
    <hyperlink ref="A25" r:id="rId1" xr:uid="{515ED915-9941-4EF9-92A9-322638E9E5C3}"/>
  </hyperlinks>
  <pageMargins left="0.70866141732283472" right="0.70866141732283472" top="0.78740157480314965" bottom="0.78740157480314965" header="0.31496062992125984" footer="0.31496062992125984"/>
  <pageSetup paperSize="9" orientation="portrait" r:id="rId2"/>
  <headerFooter>
    <oddHeader>&amp;LLandwirtschaftskammer Rheinland-Pfalz&amp;RLaborvergleichsuntersuchung 2026</oddHeader>
    <oddFooter>&amp;CSeite &amp;P von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dimension ref="A1:D20"/>
  <sheetViews>
    <sheetView workbookViewId="0">
      <selection activeCell="A9" sqref="A9"/>
    </sheetView>
  </sheetViews>
  <sheetFormatPr baseColWidth="10" defaultRowHeight="12.75" x14ac:dyDescent="0.2"/>
  <cols>
    <col min="1" max="1" width="13.28515625" bestFit="1" customWidth="1"/>
    <col min="2" max="2" width="18.140625" customWidth="1"/>
    <col min="3" max="3" width="78.85546875" bestFit="1" customWidth="1"/>
  </cols>
  <sheetData>
    <row r="1" spans="1:4" x14ac:dyDescent="0.2">
      <c r="A1" t="str">
        <f>Ergebnisse!$B15</f>
        <v>Gesamtextrakt</v>
      </c>
      <c r="B1">
        <v>9</v>
      </c>
      <c r="C1">
        <f>MAX($A$3:$A$11)-1</f>
        <v>8</v>
      </c>
    </row>
    <row r="2" spans="1:4" x14ac:dyDescent="0.2">
      <c r="B2" t="s">
        <v>24</v>
      </c>
      <c r="C2" t="s">
        <v>7</v>
      </c>
    </row>
    <row r="3" spans="1:4" x14ac:dyDescent="0.2">
      <c r="A3" s="45">
        <v>1</v>
      </c>
      <c r="B3" s="47" t="s">
        <v>33</v>
      </c>
      <c r="C3" s="9" t="s">
        <v>290</v>
      </c>
      <c r="D3" s="46"/>
    </row>
    <row r="4" spans="1:4" x14ac:dyDescent="0.2">
      <c r="A4" s="45">
        <v>2</v>
      </c>
      <c r="B4" s="47" t="s">
        <v>34</v>
      </c>
      <c r="C4" s="9" t="s">
        <v>266</v>
      </c>
    </row>
    <row r="5" spans="1:4" x14ac:dyDescent="0.2">
      <c r="A5" s="45">
        <v>3</v>
      </c>
      <c r="B5" s="9" t="s">
        <v>344</v>
      </c>
      <c r="C5" s="9" t="s">
        <v>267</v>
      </c>
    </row>
    <row r="6" spans="1:4" x14ac:dyDescent="0.2">
      <c r="A6" s="81">
        <v>4</v>
      </c>
      <c r="B6" s="80" t="s">
        <v>234</v>
      </c>
      <c r="C6" s="80" t="s">
        <v>240</v>
      </c>
    </row>
    <row r="7" spans="1:4" x14ac:dyDescent="0.2">
      <c r="A7" s="45">
        <v>5</v>
      </c>
      <c r="B7" s="9" t="s">
        <v>307</v>
      </c>
      <c r="C7" s="46" t="s">
        <v>308</v>
      </c>
    </row>
    <row r="8" spans="1:4" x14ac:dyDescent="0.2">
      <c r="A8" s="45">
        <v>6</v>
      </c>
      <c r="B8" s="9" t="s">
        <v>309</v>
      </c>
      <c r="C8" s="46" t="s">
        <v>310</v>
      </c>
    </row>
    <row r="9" spans="1:4" x14ac:dyDescent="0.2">
      <c r="A9" s="1">
        <v>7</v>
      </c>
      <c r="B9" s="9" t="s">
        <v>311</v>
      </c>
      <c r="C9" s="46" t="s">
        <v>312</v>
      </c>
    </row>
    <row r="10" spans="1:4" x14ac:dyDescent="0.2">
      <c r="A10" s="1">
        <v>8</v>
      </c>
      <c r="B10" s="9" t="s">
        <v>93</v>
      </c>
    </row>
    <row r="11" spans="1:4" x14ac:dyDescent="0.2">
      <c r="A11" s="1">
        <v>9</v>
      </c>
    </row>
    <row r="12" spans="1:4" x14ac:dyDescent="0.2">
      <c r="A12" s="1"/>
    </row>
    <row r="13" spans="1:4" x14ac:dyDescent="0.2">
      <c r="A13" s="1"/>
      <c r="B13" s="9"/>
      <c r="C13" s="9"/>
    </row>
    <row r="14" spans="1:4" x14ac:dyDescent="0.2">
      <c r="A14" s="1"/>
      <c r="B14" s="9"/>
      <c r="C14" s="80"/>
    </row>
    <row r="15" spans="1:4" x14ac:dyDescent="0.2">
      <c r="A15" s="1"/>
      <c r="B15" s="9"/>
      <c r="C15" s="80"/>
    </row>
    <row r="16" spans="1:4" x14ac:dyDescent="0.2">
      <c r="A16" s="1"/>
      <c r="B16" s="9"/>
      <c r="C16" s="80"/>
    </row>
    <row r="17" spans="1:3" x14ac:dyDescent="0.2">
      <c r="A17" s="1"/>
      <c r="B17" s="9"/>
      <c r="C17" s="46"/>
    </row>
    <row r="18" spans="1:3" x14ac:dyDescent="0.2">
      <c r="A18" s="1"/>
      <c r="B18" s="9"/>
      <c r="C18" s="46"/>
    </row>
    <row r="19" spans="1:3" x14ac:dyDescent="0.2">
      <c r="A19" s="1"/>
      <c r="B19" s="9"/>
      <c r="C19" s="9"/>
    </row>
    <row r="20" spans="1:3" x14ac:dyDescent="0.2">
      <c r="A20" s="1"/>
      <c r="B20" s="9"/>
      <c r="C20" s="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dimension ref="A1:C22"/>
  <sheetViews>
    <sheetView workbookViewId="0">
      <selection activeCell="A9" sqref="A9"/>
    </sheetView>
  </sheetViews>
  <sheetFormatPr baseColWidth="10" defaultRowHeight="12.75" x14ac:dyDescent="0.2"/>
  <cols>
    <col min="1" max="1" width="17.28515625" bestFit="1" customWidth="1"/>
    <col min="2" max="2" width="19.42578125" bestFit="1" customWidth="1"/>
    <col min="3" max="3" width="79.85546875" bestFit="1" customWidth="1"/>
  </cols>
  <sheetData>
    <row r="1" spans="1:3" x14ac:dyDescent="0.2">
      <c r="A1" t="str">
        <f>Ergebnisse!$B17</f>
        <v>Zuckerfreier Extrakt</v>
      </c>
      <c r="B1">
        <v>11</v>
      </c>
      <c r="C1">
        <f>MAX($A$3:$A$13)-1</f>
        <v>10</v>
      </c>
    </row>
    <row r="2" spans="1:3" x14ac:dyDescent="0.2">
      <c r="B2" t="s">
        <v>24</v>
      </c>
      <c r="C2" t="s">
        <v>7</v>
      </c>
    </row>
    <row r="3" spans="1:3" x14ac:dyDescent="0.2">
      <c r="A3" s="45">
        <v>1</v>
      </c>
      <c r="B3" s="47" t="s">
        <v>33</v>
      </c>
      <c r="C3" s="9" t="s">
        <v>279</v>
      </c>
    </row>
    <row r="4" spans="1:3" x14ac:dyDescent="0.2">
      <c r="A4" s="45">
        <v>2</v>
      </c>
      <c r="B4" s="47" t="s">
        <v>34</v>
      </c>
      <c r="C4" s="80" t="s">
        <v>276</v>
      </c>
    </row>
    <row r="5" spans="1:3" x14ac:dyDescent="0.2">
      <c r="A5" s="45">
        <v>3</v>
      </c>
      <c r="B5" s="47" t="s">
        <v>35</v>
      </c>
      <c r="C5" s="9" t="s">
        <v>268</v>
      </c>
    </row>
    <row r="6" spans="1:3" x14ac:dyDescent="0.2">
      <c r="A6" s="81">
        <v>4</v>
      </c>
      <c r="B6" s="80" t="s">
        <v>234</v>
      </c>
      <c r="C6" s="80" t="s">
        <v>240</v>
      </c>
    </row>
    <row r="7" spans="1:3" x14ac:dyDescent="0.2">
      <c r="A7" s="45">
        <v>5</v>
      </c>
      <c r="B7" s="46" t="s">
        <v>307</v>
      </c>
      <c r="C7" s="80" t="s">
        <v>313</v>
      </c>
    </row>
    <row r="8" spans="1:3" x14ac:dyDescent="0.2">
      <c r="A8" s="45">
        <v>6</v>
      </c>
      <c r="B8" s="9" t="s">
        <v>309</v>
      </c>
      <c r="C8" s="46" t="s">
        <v>314</v>
      </c>
    </row>
    <row r="9" spans="1:3" x14ac:dyDescent="0.2">
      <c r="A9" s="45">
        <v>7</v>
      </c>
      <c r="B9" s="46" t="s">
        <v>291</v>
      </c>
      <c r="C9" s="64" t="s">
        <v>241</v>
      </c>
    </row>
    <row r="10" spans="1:3" x14ac:dyDescent="0.2">
      <c r="A10" s="1">
        <v>8</v>
      </c>
      <c r="B10" s="46" t="s">
        <v>292</v>
      </c>
      <c r="C10" s="64" t="s">
        <v>260</v>
      </c>
    </row>
    <row r="11" spans="1:3" x14ac:dyDescent="0.2">
      <c r="A11" s="1">
        <v>9</v>
      </c>
      <c r="B11" s="46" t="s">
        <v>345</v>
      </c>
      <c r="C11" s="64" t="s">
        <v>346</v>
      </c>
    </row>
    <row r="12" spans="1:3" x14ac:dyDescent="0.2">
      <c r="A12" s="1">
        <v>10</v>
      </c>
      <c r="B12" s="46" t="s">
        <v>93</v>
      </c>
      <c r="C12" s="64"/>
    </row>
    <row r="13" spans="1:3" x14ac:dyDescent="0.2">
      <c r="A13" s="1">
        <v>11</v>
      </c>
      <c r="B13" s="46"/>
      <c r="C13" s="64"/>
    </row>
    <row r="14" spans="1:3" x14ac:dyDescent="0.2">
      <c r="A14" s="1"/>
      <c r="B14" s="9"/>
      <c r="C14" s="9"/>
    </row>
    <row r="15" spans="1:3" x14ac:dyDescent="0.2">
      <c r="A15" s="1"/>
      <c r="B15" s="9"/>
      <c r="C15" s="80"/>
    </row>
    <row r="16" spans="1:3" x14ac:dyDescent="0.2">
      <c r="A16" s="1"/>
      <c r="B16" s="9"/>
      <c r="C16" s="80"/>
    </row>
    <row r="17" spans="1:3" x14ac:dyDescent="0.2">
      <c r="A17" s="1"/>
      <c r="B17" s="9"/>
      <c r="C17" s="80"/>
    </row>
    <row r="18" spans="1:3" x14ac:dyDescent="0.2">
      <c r="A18" s="1"/>
      <c r="B18" s="46"/>
      <c r="C18" s="80"/>
    </row>
    <row r="19" spans="1:3" x14ac:dyDescent="0.2">
      <c r="A19" s="1"/>
      <c r="B19" s="46"/>
      <c r="C19" s="46"/>
    </row>
    <row r="20" spans="1:3" x14ac:dyDescent="0.2">
      <c r="A20" s="1"/>
      <c r="B20" s="46"/>
      <c r="C20" s="46"/>
    </row>
    <row r="21" spans="1:3" x14ac:dyDescent="0.2">
      <c r="A21" s="1"/>
      <c r="B21" s="9"/>
      <c r="C21" s="46"/>
    </row>
    <row r="22" spans="1:3" x14ac:dyDescent="0.2">
      <c r="A22" s="1"/>
      <c r="C22" s="4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8"/>
  <dimension ref="A1:D28"/>
  <sheetViews>
    <sheetView workbookViewId="0">
      <selection activeCell="A9" sqref="A9"/>
    </sheetView>
  </sheetViews>
  <sheetFormatPr baseColWidth="10" defaultRowHeight="12.75" x14ac:dyDescent="0.2"/>
  <cols>
    <col min="1" max="1" width="16.28515625" bestFit="1" customWidth="1"/>
    <col min="2" max="2" width="19.28515625" customWidth="1"/>
    <col min="3" max="3" width="59.5703125" bestFit="1" customWidth="1"/>
  </cols>
  <sheetData>
    <row r="1" spans="1:4" x14ac:dyDescent="0.2">
      <c r="A1" t="str">
        <f>Ergebnisse!$B19</f>
        <v>Vergärbare Zucker</v>
      </c>
      <c r="B1">
        <v>13</v>
      </c>
      <c r="C1">
        <f>MAX($A$3:$A$15)-1</f>
        <v>12</v>
      </c>
    </row>
    <row r="2" spans="1:4" x14ac:dyDescent="0.2">
      <c r="B2" t="s">
        <v>24</v>
      </c>
      <c r="C2" t="s">
        <v>7</v>
      </c>
    </row>
    <row r="3" spans="1:4" x14ac:dyDescent="0.2">
      <c r="A3" s="1">
        <v>1</v>
      </c>
      <c r="B3" s="9" t="s">
        <v>36</v>
      </c>
      <c r="C3" s="9" t="s">
        <v>280</v>
      </c>
    </row>
    <row r="4" spans="1:4" x14ac:dyDescent="0.2">
      <c r="A4" s="1">
        <v>2</v>
      </c>
      <c r="B4" s="9" t="s">
        <v>37</v>
      </c>
      <c r="C4" s="9" t="s">
        <v>38</v>
      </c>
      <c r="D4" s="86"/>
    </row>
    <row r="5" spans="1:4" x14ac:dyDescent="0.2">
      <c r="A5" s="1">
        <v>3</v>
      </c>
      <c r="B5" s="9" t="s">
        <v>39</v>
      </c>
      <c r="C5" s="9" t="s">
        <v>40</v>
      </c>
    </row>
    <row r="6" spans="1:4" x14ac:dyDescent="0.2">
      <c r="A6" s="1">
        <v>4</v>
      </c>
      <c r="B6" s="9" t="s">
        <v>41</v>
      </c>
      <c r="C6" s="9" t="s">
        <v>42</v>
      </c>
    </row>
    <row r="7" spans="1:4" x14ac:dyDescent="0.2">
      <c r="A7" s="1">
        <v>5</v>
      </c>
      <c r="B7" s="9" t="s">
        <v>359</v>
      </c>
      <c r="C7" s="9" t="s">
        <v>360</v>
      </c>
    </row>
    <row r="8" spans="1:4" x14ac:dyDescent="0.2">
      <c r="A8" s="1">
        <v>6</v>
      </c>
      <c r="B8" s="9" t="s">
        <v>361</v>
      </c>
      <c r="C8" s="9" t="s">
        <v>362</v>
      </c>
    </row>
    <row r="9" spans="1:4" x14ac:dyDescent="0.2">
      <c r="A9" s="1">
        <v>7</v>
      </c>
      <c r="B9" s="9" t="s">
        <v>43</v>
      </c>
      <c r="C9" s="9" t="s">
        <v>44</v>
      </c>
    </row>
    <row r="10" spans="1:4" x14ac:dyDescent="0.2">
      <c r="A10" s="1">
        <v>8</v>
      </c>
      <c r="B10" s="9" t="s">
        <v>45</v>
      </c>
      <c r="C10" s="47" t="s">
        <v>119</v>
      </c>
    </row>
    <row r="11" spans="1:4" x14ac:dyDescent="0.2">
      <c r="A11" s="1">
        <v>9</v>
      </c>
      <c r="B11" s="9" t="s">
        <v>293</v>
      </c>
      <c r="C11" s="9" t="s">
        <v>224</v>
      </c>
    </row>
    <row r="12" spans="1:4" ht="14.25" x14ac:dyDescent="0.2">
      <c r="A12" s="1">
        <v>10</v>
      </c>
      <c r="B12" s="87" t="s">
        <v>212</v>
      </c>
      <c r="C12" s="80" t="s">
        <v>294</v>
      </c>
    </row>
    <row r="13" spans="1:4" x14ac:dyDescent="0.2">
      <c r="A13" s="1">
        <v>11</v>
      </c>
      <c r="B13" s="87" t="s">
        <v>348</v>
      </c>
      <c r="C13" s="80" t="s">
        <v>347</v>
      </c>
    </row>
    <row r="14" spans="1:4" x14ac:dyDescent="0.2">
      <c r="A14" s="1">
        <v>12</v>
      </c>
      <c r="B14" s="9" t="s">
        <v>93</v>
      </c>
      <c r="C14" s="9" t="s">
        <v>12</v>
      </c>
      <c r="D14" s="9" t="s">
        <v>23</v>
      </c>
    </row>
    <row r="15" spans="1:4" x14ac:dyDescent="0.2">
      <c r="A15" s="1">
        <v>13</v>
      </c>
      <c r="C15" s="9" t="s">
        <v>12</v>
      </c>
    </row>
    <row r="17" spans="1:3" x14ac:dyDescent="0.2">
      <c r="A17" s="1"/>
      <c r="B17" s="9"/>
      <c r="C17" s="9"/>
    </row>
    <row r="18" spans="1:3" x14ac:dyDescent="0.2">
      <c r="A18" s="1"/>
      <c r="B18" s="9"/>
      <c r="C18" s="9"/>
    </row>
    <row r="19" spans="1:3" x14ac:dyDescent="0.2">
      <c r="A19" s="1"/>
      <c r="B19" s="9"/>
      <c r="C19" s="9"/>
    </row>
    <row r="20" spans="1:3" x14ac:dyDescent="0.2">
      <c r="A20" s="1"/>
      <c r="B20" s="9"/>
      <c r="C20" s="9"/>
    </row>
    <row r="21" spans="1:3" x14ac:dyDescent="0.2">
      <c r="A21" s="1"/>
      <c r="B21" s="9"/>
      <c r="C21" s="9"/>
    </row>
    <row r="22" spans="1:3" x14ac:dyDescent="0.2">
      <c r="A22" s="1"/>
      <c r="B22" s="9"/>
      <c r="C22" s="9"/>
    </row>
    <row r="23" spans="1:3" x14ac:dyDescent="0.2">
      <c r="A23" s="1"/>
      <c r="B23" s="9"/>
      <c r="C23" s="9"/>
    </row>
    <row r="24" spans="1:3" x14ac:dyDescent="0.2">
      <c r="A24" s="1"/>
      <c r="B24" s="9"/>
      <c r="C24" s="9"/>
    </row>
    <row r="25" spans="1:3" x14ac:dyDescent="0.2">
      <c r="A25" s="1"/>
      <c r="B25" s="79"/>
      <c r="C25" s="9"/>
    </row>
    <row r="26" spans="1:3" x14ac:dyDescent="0.2">
      <c r="A26" s="1"/>
      <c r="B26" s="9"/>
      <c r="C26" s="9"/>
    </row>
    <row r="27" spans="1:3" x14ac:dyDescent="0.2">
      <c r="A27" s="1"/>
      <c r="B27" s="9"/>
      <c r="C27" s="9"/>
    </row>
    <row r="28" spans="1:3" x14ac:dyDescent="0.2">
      <c r="A28" s="1"/>
      <c r="C28" s="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4"/>
  <dimension ref="A1:C17"/>
  <sheetViews>
    <sheetView workbookViewId="0">
      <selection activeCell="A9" sqref="A9"/>
    </sheetView>
  </sheetViews>
  <sheetFormatPr baseColWidth="10" defaultRowHeight="12.75" x14ac:dyDescent="0.2"/>
  <cols>
    <col min="1" max="1" width="12.140625" bestFit="1" customWidth="1"/>
    <col min="2" max="2" width="14.140625" bestFit="1" customWidth="1"/>
    <col min="3" max="3" width="55.140625" bestFit="1" customWidth="1"/>
  </cols>
  <sheetData>
    <row r="1" spans="1:3" x14ac:dyDescent="0.2">
      <c r="A1" t="str">
        <f>Ergebnisse!$B$21</f>
        <v>Gesamtsäure (als Weinsäure)</v>
      </c>
      <c r="B1">
        <v>7</v>
      </c>
      <c r="C1">
        <f>MAX($A$3:$A$9)-1</f>
        <v>6</v>
      </c>
    </row>
    <row r="2" spans="1:3" x14ac:dyDescent="0.2">
      <c r="B2" t="s">
        <v>6</v>
      </c>
      <c r="C2" t="s">
        <v>7</v>
      </c>
    </row>
    <row r="3" spans="1:3" x14ac:dyDescent="0.2">
      <c r="A3" s="1">
        <v>1</v>
      </c>
      <c r="B3" t="s">
        <v>8</v>
      </c>
      <c r="C3" s="2" t="s">
        <v>285</v>
      </c>
    </row>
    <row r="4" spans="1:3" x14ac:dyDescent="0.2">
      <c r="A4" s="1">
        <v>2</v>
      </c>
      <c r="B4" s="46" t="s">
        <v>120</v>
      </c>
      <c r="C4" s="2" t="s">
        <v>272</v>
      </c>
    </row>
    <row r="5" spans="1:3" x14ac:dyDescent="0.2">
      <c r="A5" s="1">
        <v>3</v>
      </c>
      <c r="B5" s="46" t="s">
        <v>121</v>
      </c>
      <c r="C5" s="2" t="s">
        <v>273</v>
      </c>
    </row>
    <row r="6" spans="1:3" x14ac:dyDescent="0.2">
      <c r="A6" s="1">
        <v>4</v>
      </c>
      <c r="B6" s="46" t="s">
        <v>295</v>
      </c>
      <c r="C6" s="9" t="s">
        <v>65</v>
      </c>
    </row>
    <row r="7" spans="1:3" x14ac:dyDescent="0.2">
      <c r="A7" s="1">
        <v>5</v>
      </c>
      <c r="B7" s="64" t="s">
        <v>249</v>
      </c>
      <c r="C7" s="88" t="s">
        <v>242</v>
      </c>
    </row>
    <row r="8" spans="1:3" x14ac:dyDescent="0.2">
      <c r="A8" s="45">
        <v>6</v>
      </c>
      <c r="B8" t="s">
        <v>93</v>
      </c>
      <c r="C8" s="2" t="s">
        <v>12</v>
      </c>
    </row>
    <row r="9" spans="1:3" x14ac:dyDescent="0.2">
      <c r="A9" s="1">
        <v>7</v>
      </c>
    </row>
    <row r="11" spans="1:3" x14ac:dyDescent="0.2">
      <c r="A11" s="1"/>
      <c r="C11" s="2"/>
    </row>
    <row r="12" spans="1:3" x14ac:dyDescent="0.2">
      <c r="A12" s="1"/>
      <c r="B12" s="46"/>
      <c r="C12" s="2"/>
    </row>
    <row r="13" spans="1:3" x14ac:dyDescent="0.2">
      <c r="A13" s="1"/>
      <c r="B13" s="46"/>
      <c r="C13" s="2"/>
    </row>
    <row r="14" spans="1:3" x14ac:dyDescent="0.2">
      <c r="A14" s="1"/>
      <c r="B14" s="46"/>
      <c r="C14" s="9"/>
    </row>
    <row r="15" spans="1:3" x14ac:dyDescent="0.2">
      <c r="A15" s="1"/>
      <c r="B15" s="46"/>
      <c r="C15" s="9"/>
    </row>
    <row r="16" spans="1:3" x14ac:dyDescent="0.2">
      <c r="A16" s="1"/>
      <c r="C16" s="2"/>
    </row>
    <row r="17" spans="1:3" x14ac:dyDescent="0.2">
      <c r="A17" s="1"/>
      <c r="C17" s="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9"/>
  <dimension ref="A1:C27"/>
  <sheetViews>
    <sheetView workbookViewId="0">
      <selection activeCell="A9" sqref="A9"/>
    </sheetView>
  </sheetViews>
  <sheetFormatPr baseColWidth="10" defaultRowHeight="12.75" x14ac:dyDescent="0.2"/>
  <cols>
    <col min="1" max="1" width="20.140625" bestFit="1" customWidth="1"/>
    <col min="2" max="2" width="17.140625" customWidth="1"/>
    <col min="3" max="3" width="68" bestFit="1" customWidth="1"/>
  </cols>
  <sheetData>
    <row r="1" spans="1:3" x14ac:dyDescent="0.2">
      <c r="A1" t="str">
        <f>Ergebnisse!$B$23</f>
        <v>Freie Schweflige Säure</v>
      </c>
      <c r="B1">
        <v>10</v>
      </c>
      <c r="C1">
        <f>MAX($A$3:$A$12)-1</f>
        <v>9</v>
      </c>
    </row>
    <row r="2" spans="1:3" x14ac:dyDescent="0.2">
      <c r="B2" t="s">
        <v>6</v>
      </c>
      <c r="C2" t="s">
        <v>7</v>
      </c>
    </row>
    <row r="3" spans="1:3" x14ac:dyDescent="0.2">
      <c r="A3" s="1">
        <v>1</v>
      </c>
      <c r="B3" s="9" t="s">
        <v>351</v>
      </c>
      <c r="C3" s="9" t="s">
        <v>257</v>
      </c>
    </row>
    <row r="4" spans="1:3" x14ac:dyDescent="0.2">
      <c r="A4" s="1">
        <v>2</v>
      </c>
      <c r="B4" s="9" t="s">
        <v>352</v>
      </c>
      <c r="C4" s="9" t="s">
        <v>258</v>
      </c>
    </row>
    <row r="5" spans="1:3" x14ac:dyDescent="0.2">
      <c r="A5" s="1">
        <v>3</v>
      </c>
      <c r="B5" s="9" t="s">
        <v>46</v>
      </c>
      <c r="C5" s="9" t="s">
        <v>230</v>
      </c>
    </row>
    <row r="6" spans="1:3" x14ac:dyDescent="0.2">
      <c r="A6" s="1">
        <v>4</v>
      </c>
      <c r="B6" s="9" t="s">
        <v>47</v>
      </c>
      <c r="C6" s="9" t="s">
        <v>237</v>
      </c>
    </row>
    <row r="7" spans="1:3" x14ac:dyDescent="0.2">
      <c r="A7" s="1">
        <v>5</v>
      </c>
      <c r="B7" s="9" t="s">
        <v>48</v>
      </c>
      <c r="C7" s="9" t="s">
        <v>306</v>
      </c>
    </row>
    <row r="8" spans="1:3" x14ac:dyDescent="0.2">
      <c r="A8" s="1">
        <v>6</v>
      </c>
      <c r="B8" s="9" t="s">
        <v>296</v>
      </c>
      <c r="C8" s="9" t="s">
        <v>220</v>
      </c>
    </row>
    <row r="9" spans="1:3" x14ac:dyDescent="0.2">
      <c r="A9" s="1">
        <v>7</v>
      </c>
      <c r="B9" s="89" t="s">
        <v>349</v>
      </c>
      <c r="C9" s="64" t="s">
        <v>256</v>
      </c>
    </row>
    <row r="10" spans="1:3" x14ac:dyDescent="0.2">
      <c r="A10" s="1">
        <v>8</v>
      </c>
      <c r="B10" s="89" t="s">
        <v>350</v>
      </c>
      <c r="C10" s="64" t="s">
        <v>353</v>
      </c>
    </row>
    <row r="11" spans="1:3" x14ac:dyDescent="0.2">
      <c r="A11" s="1">
        <v>9</v>
      </c>
      <c r="B11" s="9" t="s">
        <v>93</v>
      </c>
      <c r="C11" s="9" t="s">
        <v>12</v>
      </c>
    </row>
    <row r="12" spans="1:3" x14ac:dyDescent="0.2">
      <c r="A12" s="1">
        <v>10</v>
      </c>
      <c r="B12" s="9" t="s">
        <v>23</v>
      </c>
      <c r="C12" s="9" t="s">
        <v>23</v>
      </c>
    </row>
    <row r="13" spans="1:3" x14ac:dyDescent="0.2">
      <c r="A13" s="1"/>
      <c r="B13" s="9"/>
      <c r="C13" s="9"/>
    </row>
    <row r="14" spans="1:3" x14ac:dyDescent="0.2">
      <c r="A14" s="72"/>
      <c r="B14" s="73" t="s">
        <v>208</v>
      </c>
      <c r="C14" s="73" t="s">
        <v>209</v>
      </c>
    </row>
    <row r="16" spans="1:3" x14ac:dyDescent="0.2">
      <c r="A16" s="1"/>
      <c r="B16" s="9"/>
      <c r="C16" s="9"/>
    </row>
    <row r="17" spans="1:3" x14ac:dyDescent="0.2">
      <c r="A17" s="1"/>
      <c r="B17" s="9"/>
      <c r="C17" s="9"/>
    </row>
    <row r="18" spans="1:3" x14ac:dyDescent="0.2">
      <c r="A18" s="1"/>
      <c r="B18" s="9"/>
      <c r="C18" s="9"/>
    </row>
    <row r="19" spans="1:3" x14ac:dyDescent="0.2">
      <c r="A19" s="1"/>
      <c r="B19" s="9"/>
      <c r="C19" s="9"/>
    </row>
    <row r="20" spans="1:3" x14ac:dyDescent="0.2">
      <c r="A20" s="1"/>
      <c r="B20" s="9"/>
      <c r="C20" s="9"/>
    </row>
    <row r="21" spans="1:3" x14ac:dyDescent="0.2">
      <c r="A21" s="1"/>
      <c r="B21" s="9"/>
      <c r="C21" s="9"/>
    </row>
    <row r="22" spans="1:3" x14ac:dyDescent="0.2">
      <c r="A22" s="1"/>
      <c r="B22" s="90"/>
      <c r="C22" s="46"/>
    </row>
    <row r="23" spans="1:3" x14ac:dyDescent="0.2">
      <c r="A23" s="1"/>
      <c r="B23" s="9"/>
    </row>
    <row r="24" spans="1:3" x14ac:dyDescent="0.2">
      <c r="A24" s="1"/>
      <c r="C24" s="9"/>
    </row>
    <row r="25" spans="1:3" x14ac:dyDescent="0.2">
      <c r="A25" s="1"/>
      <c r="B25" s="9"/>
      <c r="C25" s="9"/>
    </row>
    <row r="27" spans="1:3" x14ac:dyDescent="0.2">
      <c r="A27" s="72"/>
      <c r="B27" s="73"/>
      <c r="C27" s="7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0"/>
  <dimension ref="A1:C45"/>
  <sheetViews>
    <sheetView workbookViewId="0">
      <selection activeCell="A9" sqref="A9"/>
    </sheetView>
  </sheetViews>
  <sheetFormatPr baseColWidth="10" defaultRowHeight="12.75" x14ac:dyDescent="0.2"/>
  <cols>
    <col min="1" max="1" width="23.7109375" bestFit="1" customWidth="1"/>
    <col min="2" max="2" width="19.5703125" customWidth="1"/>
    <col min="3" max="3" width="54.85546875" bestFit="1" customWidth="1"/>
  </cols>
  <sheetData>
    <row r="1" spans="1:3" x14ac:dyDescent="0.2">
      <c r="A1" t="str">
        <f>Ergebnisse!$B$25</f>
        <v>Gesamte Schweflige Säure</v>
      </c>
      <c r="B1">
        <v>19</v>
      </c>
      <c r="C1">
        <f>MAX($A$3:$A$21)-1</f>
        <v>18</v>
      </c>
    </row>
    <row r="2" spans="1:3" x14ac:dyDescent="0.2">
      <c r="B2" t="s">
        <v>6</v>
      </c>
      <c r="C2" t="s">
        <v>7</v>
      </c>
    </row>
    <row r="3" spans="1:3" x14ac:dyDescent="0.2">
      <c r="A3" s="1">
        <v>1</v>
      </c>
      <c r="B3" s="9" t="s">
        <v>49</v>
      </c>
      <c r="C3" s="9" t="s">
        <v>286</v>
      </c>
    </row>
    <row r="4" spans="1:3" x14ac:dyDescent="0.2">
      <c r="A4" s="1">
        <v>2</v>
      </c>
      <c r="B4" s="9" t="s">
        <v>50</v>
      </c>
      <c r="C4" s="9" t="s">
        <v>51</v>
      </c>
    </row>
    <row r="5" spans="1:3" x14ac:dyDescent="0.2">
      <c r="A5" s="1">
        <v>3</v>
      </c>
      <c r="B5" s="9" t="s">
        <v>52</v>
      </c>
      <c r="C5" s="9" t="s">
        <v>122</v>
      </c>
    </row>
    <row r="6" spans="1:3" x14ac:dyDescent="0.2">
      <c r="A6" s="1">
        <v>4</v>
      </c>
      <c r="B6" s="9" t="s">
        <v>53</v>
      </c>
      <c r="C6" s="9" t="s">
        <v>54</v>
      </c>
    </row>
    <row r="7" spans="1:3" x14ac:dyDescent="0.2">
      <c r="A7" s="1">
        <v>5</v>
      </c>
      <c r="B7" s="9" t="s">
        <v>55</v>
      </c>
      <c r="C7" s="9" t="s">
        <v>56</v>
      </c>
    </row>
    <row r="8" spans="1:3" x14ac:dyDescent="0.2">
      <c r="A8" s="1">
        <v>6</v>
      </c>
      <c r="B8" s="80" t="s">
        <v>253</v>
      </c>
      <c r="C8" s="80" t="s">
        <v>243</v>
      </c>
    </row>
    <row r="9" spans="1:3" x14ac:dyDescent="0.2">
      <c r="A9" s="1">
        <v>7</v>
      </c>
      <c r="B9" s="9" t="s">
        <v>297</v>
      </c>
      <c r="C9" s="9" t="s">
        <v>69</v>
      </c>
    </row>
    <row r="10" spans="1:3" x14ac:dyDescent="0.2">
      <c r="A10" s="1">
        <v>8</v>
      </c>
      <c r="B10" s="9" t="s">
        <v>298</v>
      </c>
      <c r="C10" s="9" t="s">
        <v>71</v>
      </c>
    </row>
    <row r="11" spans="1:3" x14ac:dyDescent="0.2">
      <c r="A11" s="1">
        <v>9</v>
      </c>
      <c r="B11" s="9" t="s">
        <v>299</v>
      </c>
      <c r="C11" s="9" t="s">
        <v>72</v>
      </c>
    </row>
    <row r="12" spans="1:3" x14ac:dyDescent="0.2">
      <c r="A12" s="1">
        <v>10</v>
      </c>
      <c r="B12" s="9" t="s">
        <v>300</v>
      </c>
      <c r="C12" s="9" t="s">
        <v>70</v>
      </c>
    </row>
    <row r="13" spans="1:3" x14ac:dyDescent="0.2">
      <c r="A13" s="1">
        <v>11</v>
      </c>
      <c r="B13" s="9" t="s">
        <v>301</v>
      </c>
      <c r="C13" s="9" t="s">
        <v>232</v>
      </c>
    </row>
    <row r="14" spans="1:3" x14ac:dyDescent="0.2">
      <c r="A14" s="1">
        <v>12</v>
      </c>
      <c r="B14" s="9" t="s">
        <v>302</v>
      </c>
      <c r="C14" s="9" t="s">
        <v>233</v>
      </c>
    </row>
    <row r="15" spans="1:3" x14ac:dyDescent="0.2">
      <c r="A15" s="1">
        <v>13</v>
      </c>
      <c r="B15" s="9" t="s">
        <v>57</v>
      </c>
      <c r="C15" s="9" t="s">
        <v>237</v>
      </c>
    </row>
    <row r="16" spans="1:3" x14ac:dyDescent="0.2">
      <c r="A16" s="1">
        <v>14</v>
      </c>
      <c r="B16" s="9" t="s">
        <v>73</v>
      </c>
      <c r="C16" s="9" t="s">
        <v>306</v>
      </c>
    </row>
    <row r="17" spans="1:3" x14ac:dyDescent="0.2">
      <c r="A17" s="1">
        <v>15</v>
      </c>
      <c r="B17" s="9" t="s">
        <v>303</v>
      </c>
      <c r="C17" s="9" t="s">
        <v>220</v>
      </c>
    </row>
    <row r="18" spans="1:3" x14ac:dyDescent="0.2">
      <c r="A18" s="1">
        <v>16</v>
      </c>
      <c r="B18" s="88" t="s">
        <v>254</v>
      </c>
      <c r="C18" s="88" t="s">
        <v>269</v>
      </c>
    </row>
    <row r="19" spans="1:3" x14ac:dyDescent="0.2">
      <c r="A19" s="1">
        <v>17</v>
      </c>
      <c r="B19" s="90" t="s">
        <v>304</v>
      </c>
      <c r="C19" s="90" t="s">
        <v>264</v>
      </c>
    </row>
    <row r="20" spans="1:3" x14ac:dyDescent="0.2">
      <c r="A20" s="1">
        <v>18</v>
      </c>
      <c r="B20" s="9" t="s">
        <v>93</v>
      </c>
      <c r="C20" s="83" t="s">
        <v>12</v>
      </c>
    </row>
    <row r="21" spans="1:3" x14ac:dyDescent="0.2">
      <c r="A21" s="1">
        <v>19</v>
      </c>
      <c r="B21" s="9"/>
      <c r="C21" s="83" t="s">
        <v>12</v>
      </c>
    </row>
    <row r="23" spans="1:3" x14ac:dyDescent="0.2">
      <c r="A23" s="72"/>
      <c r="B23" s="73" t="s">
        <v>208</v>
      </c>
      <c r="C23" s="73" t="s">
        <v>209</v>
      </c>
    </row>
    <row r="25" spans="1:3" x14ac:dyDescent="0.2">
      <c r="A25" s="1"/>
      <c r="B25" s="9"/>
      <c r="C25" s="9"/>
    </row>
    <row r="26" spans="1:3" x14ac:dyDescent="0.2">
      <c r="A26" s="1"/>
      <c r="B26" s="9"/>
      <c r="C26" s="9"/>
    </row>
    <row r="27" spans="1:3" x14ac:dyDescent="0.2">
      <c r="A27" s="1"/>
      <c r="B27" s="9"/>
      <c r="C27" s="9"/>
    </row>
    <row r="28" spans="1:3" x14ac:dyDescent="0.2">
      <c r="A28" s="1"/>
      <c r="B28" s="9"/>
      <c r="C28" s="9"/>
    </row>
    <row r="29" spans="1:3" x14ac:dyDescent="0.2">
      <c r="A29" s="1"/>
      <c r="B29" s="9"/>
      <c r="C29" s="9"/>
    </row>
    <row r="30" spans="1:3" x14ac:dyDescent="0.2">
      <c r="A30" s="1"/>
      <c r="B30" s="89"/>
      <c r="C30" s="90"/>
    </row>
    <row r="31" spans="1:3" x14ac:dyDescent="0.2">
      <c r="A31" s="1"/>
      <c r="B31" s="9"/>
      <c r="C31" s="9"/>
    </row>
    <row r="32" spans="1:3" x14ac:dyDescent="0.2">
      <c r="A32" s="1"/>
      <c r="B32" s="9"/>
      <c r="C32" s="9"/>
    </row>
    <row r="33" spans="1:3" x14ac:dyDescent="0.2">
      <c r="A33" s="1"/>
      <c r="B33" s="9"/>
      <c r="C33" s="9"/>
    </row>
    <row r="34" spans="1:3" x14ac:dyDescent="0.2">
      <c r="A34" s="1"/>
      <c r="B34" s="9"/>
      <c r="C34" s="9"/>
    </row>
    <row r="35" spans="1:3" x14ac:dyDescent="0.2">
      <c r="A35" s="1"/>
      <c r="B35" s="9"/>
      <c r="C35" s="9"/>
    </row>
    <row r="36" spans="1:3" x14ac:dyDescent="0.2">
      <c r="A36" s="1"/>
      <c r="B36" s="9"/>
      <c r="C36" s="9"/>
    </row>
    <row r="37" spans="1:3" x14ac:dyDescent="0.2">
      <c r="A37" s="1"/>
      <c r="B37" s="9"/>
      <c r="C37" s="90"/>
    </row>
    <row r="38" spans="1:3" x14ac:dyDescent="0.2">
      <c r="A38" s="1"/>
      <c r="B38" s="9"/>
      <c r="C38" s="90"/>
    </row>
    <row r="39" spans="1:3" x14ac:dyDescent="0.2">
      <c r="A39" s="1"/>
      <c r="B39" s="9"/>
      <c r="C39" s="9"/>
    </row>
    <row r="40" spans="1:3" x14ac:dyDescent="0.2">
      <c r="A40" s="1"/>
      <c r="B40" s="9"/>
      <c r="C40" s="88"/>
    </row>
    <row r="41" spans="1:3" x14ac:dyDescent="0.2">
      <c r="A41" s="1"/>
      <c r="B41" s="90"/>
      <c r="C41" s="90"/>
    </row>
    <row r="42" spans="1:3" x14ac:dyDescent="0.2">
      <c r="A42" s="1"/>
      <c r="B42" s="9"/>
    </row>
    <row r="43" spans="1:3" x14ac:dyDescent="0.2">
      <c r="A43" s="1"/>
      <c r="C43" s="46"/>
    </row>
    <row r="45" spans="1:3" x14ac:dyDescent="0.2">
      <c r="A45" s="72"/>
      <c r="B45" s="73"/>
      <c r="C45" s="7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1"/>
  <dimension ref="A1:E26"/>
  <sheetViews>
    <sheetView workbookViewId="0">
      <selection activeCell="D36" sqref="D36"/>
    </sheetView>
  </sheetViews>
  <sheetFormatPr baseColWidth="10" defaultRowHeight="12.75" x14ac:dyDescent="0.2"/>
  <cols>
    <col min="1" max="1" width="17.28515625" bestFit="1" customWidth="1"/>
    <col min="2" max="2" width="19.7109375" bestFit="1" customWidth="1"/>
    <col min="3" max="3" width="46.42578125" bestFit="1" customWidth="1"/>
  </cols>
  <sheetData>
    <row r="1" spans="1:3" x14ac:dyDescent="0.2">
      <c r="A1" t="str">
        <f>Ergebnisse!$B$27</f>
        <v>Reduktone als SO2</v>
      </c>
      <c r="B1">
        <v>9</v>
      </c>
      <c r="C1">
        <f>MAX($A$3:$A$11)-1</f>
        <v>8</v>
      </c>
    </row>
    <row r="2" spans="1:3" x14ac:dyDescent="0.2">
      <c r="B2" t="s">
        <v>6</v>
      </c>
      <c r="C2" t="s">
        <v>7</v>
      </c>
    </row>
    <row r="3" spans="1:3" x14ac:dyDescent="0.2">
      <c r="A3" s="1">
        <v>1</v>
      </c>
      <c r="B3" s="9" t="s">
        <v>76</v>
      </c>
      <c r="C3" s="9" t="s">
        <v>58</v>
      </c>
    </row>
    <row r="4" spans="1:3" x14ac:dyDescent="0.2">
      <c r="A4" s="1">
        <v>2</v>
      </c>
      <c r="B4" s="9" t="s">
        <v>78</v>
      </c>
      <c r="C4" s="9" t="s">
        <v>59</v>
      </c>
    </row>
    <row r="5" spans="1:3" x14ac:dyDescent="0.2">
      <c r="A5" s="1">
        <v>3</v>
      </c>
      <c r="B5" s="9" t="s">
        <v>215</v>
      </c>
      <c r="C5" s="9" t="s">
        <v>60</v>
      </c>
    </row>
    <row r="6" spans="1:3" x14ac:dyDescent="0.2">
      <c r="A6" s="1">
        <v>4</v>
      </c>
      <c r="B6" s="9" t="s">
        <v>216</v>
      </c>
      <c r="C6" s="9" t="s">
        <v>61</v>
      </c>
    </row>
    <row r="7" spans="1:3" x14ac:dyDescent="0.2">
      <c r="A7" s="1">
        <v>5</v>
      </c>
      <c r="B7" s="9" t="s">
        <v>77</v>
      </c>
      <c r="C7" s="9" t="s">
        <v>62</v>
      </c>
    </row>
    <row r="8" spans="1:3" x14ac:dyDescent="0.2">
      <c r="A8" s="1">
        <v>6</v>
      </c>
      <c r="B8" s="9" t="s">
        <v>255</v>
      </c>
      <c r="C8" s="9" t="s">
        <v>63</v>
      </c>
    </row>
    <row r="9" spans="1:3" x14ac:dyDescent="0.2">
      <c r="A9" s="81">
        <v>7</v>
      </c>
      <c r="B9" s="46" t="s">
        <v>235</v>
      </c>
      <c r="C9" s="46" t="s">
        <v>305</v>
      </c>
    </row>
    <row r="10" spans="1:3" x14ac:dyDescent="0.2">
      <c r="A10" s="1">
        <v>8</v>
      </c>
      <c r="B10" s="9" t="s">
        <v>93</v>
      </c>
      <c r="C10" s="9" t="s">
        <v>12</v>
      </c>
    </row>
    <row r="11" spans="1:3" x14ac:dyDescent="0.2">
      <c r="A11" s="1">
        <v>9</v>
      </c>
      <c r="B11" s="9"/>
      <c r="C11" s="9" t="s">
        <v>12</v>
      </c>
    </row>
    <row r="12" spans="1:3" x14ac:dyDescent="0.2">
      <c r="A12" s="1"/>
      <c r="B12" s="9"/>
      <c r="C12" s="9"/>
    </row>
    <row r="13" spans="1:3" x14ac:dyDescent="0.2">
      <c r="A13" s="1"/>
      <c r="B13" s="73" t="s">
        <v>210</v>
      </c>
      <c r="C13" s="73" t="s">
        <v>211</v>
      </c>
    </row>
    <row r="15" spans="1:3" x14ac:dyDescent="0.2">
      <c r="A15" s="1"/>
      <c r="B15" s="9"/>
      <c r="C15" s="9"/>
    </row>
    <row r="16" spans="1:3" x14ac:dyDescent="0.2">
      <c r="A16" s="1"/>
      <c r="B16" s="9"/>
      <c r="C16" s="9"/>
    </row>
    <row r="17" spans="1:5" x14ac:dyDescent="0.2">
      <c r="A17" s="1"/>
      <c r="B17" s="9"/>
      <c r="C17" s="9"/>
    </row>
    <row r="18" spans="1:5" x14ac:dyDescent="0.2">
      <c r="A18" s="1"/>
      <c r="B18" s="9"/>
      <c r="C18" s="9"/>
    </row>
    <row r="19" spans="1:5" x14ac:dyDescent="0.2">
      <c r="A19" s="1"/>
      <c r="B19" s="9"/>
      <c r="C19" s="9"/>
    </row>
    <row r="20" spans="1:5" x14ac:dyDescent="0.2">
      <c r="A20" s="1"/>
      <c r="B20" s="80"/>
      <c r="C20" s="9"/>
    </row>
    <row r="21" spans="1:5" x14ac:dyDescent="0.2">
      <c r="A21" s="1"/>
      <c r="B21" s="46"/>
      <c r="C21" s="46"/>
      <c r="E21" s="46"/>
    </row>
    <row r="22" spans="1:5" x14ac:dyDescent="0.2">
      <c r="A22" s="1"/>
      <c r="B22" s="9"/>
      <c r="C22" s="9"/>
    </row>
    <row r="23" spans="1:5" x14ac:dyDescent="0.2">
      <c r="A23" s="1"/>
      <c r="B23" s="9"/>
      <c r="C23" s="9"/>
    </row>
    <row r="26" spans="1:5" x14ac:dyDescent="0.2">
      <c r="A26" s="1"/>
      <c r="B26" s="73"/>
      <c r="C26" s="7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2"/>
  <dimension ref="A1:C18"/>
  <sheetViews>
    <sheetView workbookViewId="0">
      <selection activeCell="D36" sqref="D36"/>
    </sheetView>
  </sheetViews>
  <sheetFormatPr baseColWidth="10" defaultRowHeight="12.75" x14ac:dyDescent="0.2"/>
  <cols>
    <col min="2" max="2" width="15.5703125" bestFit="1" customWidth="1"/>
    <col min="3" max="3" width="53.28515625" bestFit="1" customWidth="1"/>
  </cols>
  <sheetData>
    <row r="1" spans="1:3" x14ac:dyDescent="0.2">
      <c r="A1" t="str">
        <f>Ergebnisse!$B$30</f>
        <v>Glucose</v>
      </c>
      <c r="B1">
        <v>8</v>
      </c>
      <c r="C1">
        <f>MAX($A$3:$A$10)-1</f>
        <v>7</v>
      </c>
    </row>
    <row r="2" spans="1:3" x14ac:dyDescent="0.2">
      <c r="B2" t="s">
        <v>6</v>
      </c>
      <c r="C2" t="s">
        <v>7</v>
      </c>
    </row>
    <row r="3" spans="1:3" x14ac:dyDescent="0.2">
      <c r="A3" s="1">
        <v>1</v>
      </c>
      <c r="B3" s="9" t="s">
        <v>64</v>
      </c>
      <c r="C3" s="47" t="s">
        <v>119</v>
      </c>
    </row>
    <row r="4" spans="1:3" x14ac:dyDescent="0.2">
      <c r="A4" s="1">
        <v>2</v>
      </c>
      <c r="B4" s="9" t="s">
        <v>259</v>
      </c>
      <c r="C4" s="46" t="s">
        <v>363</v>
      </c>
    </row>
    <row r="5" spans="1:3" x14ac:dyDescent="0.2">
      <c r="A5" s="1">
        <v>3</v>
      </c>
      <c r="B5" s="80" t="s">
        <v>74</v>
      </c>
      <c r="C5" s="9" t="s">
        <v>263</v>
      </c>
    </row>
    <row r="6" spans="1:3" x14ac:dyDescent="0.2">
      <c r="A6" s="1">
        <v>4</v>
      </c>
      <c r="B6" s="9" t="s">
        <v>22</v>
      </c>
      <c r="C6" s="9" t="s">
        <v>65</v>
      </c>
    </row>
    <row r="7" spans="1:3" ht="14.25" x14ac:dyDescent="0.2">
      <c r="A7" s="1">
        <v>5</v>
      </c>
      <c r="B7" s="79" t="s">
        <v>212</v>
      </c>
      <c r="C7" s="79" t="s">
        <v>244</v>
      </c>
    </row>
    <row r="8" spans="1:3" x14ac:dyDescent="0.2">
      <c r="A8" s="1">
        <v>6</v>
      </c>
      <c r="B8" s="79" t="s">
        <v>348</v>
      </c>
      <c r="C8" s="79" t="s">
        <v>354</v>
      </c>
    </row>
    <row r="9" spans="1:3" x14ac:dyDescent="0.2">
      <c r="A9" s="1">
        <v>7</v>
      </c>
      <c r="B9" s="9" t="s">
        <v>93</v>
      </c>
      <c r="C9" s="9" t="s">
        <v>12</v>
      </c>
    </row>
    <row r="10" spans="1:3" x14ac:dyDescent="0.2">
      <c r="A10" s="1">
        <v>8</v>
      </c>
      <c r="B10" s="9" t="s">
        <v>23</v>
      </c>
      <c r="C10" s="9" t="s">
        <v>23</v>
      </c>
    </row>
    <row r="11" spans="1:3" x14ac:dyDescent="0.2">
      <c r="A11" s="1"/>
      <c r="B11" s="9"/>
      <c r="C11" s="9"/>
    </row>
    <row r="12" spans="1:3" x14ac:dyDescent="0.2">
      <c r="A12" s="1"/>
      <c r="B12" s="9"/>
      <c r="C12" s="9"/>
    </row>
    <row r="13" spans="1:3" x14ac:dyDescent="0.2">
      <c r="A13" s="1"/>
      <c r="B13" s="80"/>
      <c r="C13" s="46"/>
    </row>
    <row r="14" spans="1:3" x14ac:dyDescent="0.2">
      <c r="A14" s="1"/>
      <c r="B14" s="9"/>
      <c r="C14" s="9"/>
    </row>
    <row r="15" spans="1:3" x14ac:dyDescent="0.2">
      <c r="A15" s="1"/>
      <c r="B15" s="9"/>
      <c r="C15" s="9"/>
    </row>
    <row r="16" spans="1:3" x14ac:dyDescent="0.2">
      <c r="A16" s="1"/>
      <c r="B16" s="79"/>
      <c r="C16" s="79"/>
    </row>
    <row r="17" spans="1:3" x14ac:dyDescent="0.2">
      <c r="A17" s="1"/>
      <c r="B17" s="9"/>
      <c r="C17" s="9"/>
    </row>
    <row r="18" spans="1:3" x14ac:dyDescent="0.2">
      <c r="A18" s="1"/>
      <c r="B18" s="9"/>
      <c r="C18" s="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3"/>
  <dimension ref="A1:C18"/>
  <sheetViews>
    <sheetView workbookViewId="0">
      <selection activeCell="D36" sqref="D36"/>
    </sheetView>
  </sheetViews>
  <sheetFormatPr baseColWidth="10" defaultRowHeight="12.75" x14ac:dyDescent="0.2"/>
  <cols>
    <col min="2" max="2" width="15" bestFit="1" customWidth="1"/>
    <col min="3" max="3" width="53.28515625" bestFit="1" customWidth="1"/>
  </cols>
  <sheetData>
    <row r="1" spans="1:3" x14ac:dyDescent="0.2">
      <c r="A1" t="str">
        <f>Ergebnisse!$B$34</f>
        <v>Fructose</v>
      </c>
      <c r="B1">
        <v>8</v>
      </c>
      <c r="C1">
        <f>MAX($A$3:$A$10)-1</f>
        <v>7</v>
      </c>
    </row>
    <row r="2" spans="1:3" x14ac:dyDescent="0.2">
      <c r="B2" t="s">
        <v>6</v>
      </c>
      <c r="C2" t="s">
        <v>7</v>
      </c>
    </row>
    <row r="3" spans="1:3" x14ac:dyDescent="0.2">
      <c r="A3" s="1">
        <v>1</v>
      </c>
      <c r="B3" s="9" t="s">
        <v>64</v>
      </c>
      <c r="C3" s="47" t="s">
        <v>119</v>
      </c>
    </row>
    <row r="4" spans="1:3" x14ac:dyDescent="0.2">
      <c r="A4" s="1">
        <v>2</v>
      </c>
      <c r="B4" s="9" t="s">
        <v>75</v>
      </c>
      <c r="C4" t="s">
        <v>363</v>
      </c>
    </row>
    <row r="5" spans="1:3" x14ac:dyDescent="0.2">
      <c r="A5" s="1">
        <v>3</v>
      </c>
      <c r="B5" s="9" t="s">
        <v>74</v>
      </c>
      <c r="C5" s="9" t="s">
        <v>262</v>
      </c>
    </row>
    <row r="6" spans="1:3" x14ac:dyDescent="0.2">
      <c r="A6" s="1">
        <v>4</v>
      </c>
      <c r="B6" s="9" t="s">
        <v>22</v>
      </c>
      <c r="C6" s="9" t="s">
        <v>65</v>
      </c>
    </row>
    <row r="7" spans="1:3" ht="14.25" x14ac:dyDescent="0.2">
      <c r="A7" s="1">
        <v>5</v>
      </c>
      <c r="B7" s="79" t="s">
        <v>212</v>
      </c>
      <c r="C7" s="79" t="s">
        <v>248</v>
      </c>
    </row>
    <row r="8" spans="1:3" x14ac:dyDescent="0.2">
      <c r="A8" s="1">
        <v>6</v>
      </c>
      <c r="B8" s="79" t="s">
        <v>348</v>
      </c>
      <c r="C8" s="79" t="s">
        <v>354</v>
      </c>
    </row>
    <row r="9" spans="1:3" x14ac:dyDescent="0.2">
      <c r="A9" s="1">
        <v>7</v>
      </c>
      <c r="B9" s="9" t="s">
        <v>93</v>
      </c>
      <c r="C9" s="9" t="s">
        <v>12</v>
      </c>
    </row>
    <row r="10" spans="1:3" x14ac:dyDescent="0.2">
      <c r="A10" s="1">
        <v>8</v>
      </c>
      <c r="C10" s="9" t="s">
        <v>12</v>
      </c>
    </row>
    <row r="11" spans="1:3" x14ac:dyDescent="0.2">
      <c r="A11" s="1"/>
    </row>
    <row r="12" spans="1:3" x14ac:dyDescent="0.2">
      <c r="A12" s="1"/>
      <c r="B12" s="9"/>
      <c r="C12" s="9"/>
    </row>
    <row r="13" spans="1:3" x14ac:dyDescent="0.2">
      <c r="A13" s="1"/>
      <c r="B13" s="9"/>
      <c r="C13" s="46"/>
    </row>
    <row r="14" spans="1:3" x14ac:dyDescent="0.2">
      <c r="A14" s="1"/>
      <c r="B14" s="9"/>
      <c r="C14" s="9"/>
    </row>
    <row r="15" spans="1:3" x14ac:dyDescent="0.2">
      <c r="A15" s="1"/>
      <c r="B15" s="9"/>
      <c r="C15" s="9"/>
    </row>
    <row r="16" spans="1:3" x14ac:dyDescent="0.2">
      <c r="A16" s="1"/>
      <c r="B16" s="79"/>
      <c r="C16" s="79"/>
    </row>
    <row r="17" spans="1:3" x14ac:dyDescent="0.2">
      <c r="A17" s="1"/>
      <c r="B17" s="9"/>
      <c r="C17" s="9"/>
    </row>
    <row r="18" spans="1:3" x14ac:dyDescent="0.2">
      <c r="A18" s="1"/>
      <c r="B18" s="9"/>
      <c r="C18" s="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16"/>
  <sheetViews>
    <sheetView workbookViewId="0">
      <selection activeCell="D36" sqref="D36"/>
    </sheetView>
  </sheetViews>
  <sheetFormatPr baseColWidth="10" defaultRowHeight="12.75" x14ac:dyDescent="0.2"/>
  <cols>
    <col min="1" max="1" width="18.7109375" bestFit="1" customWidth="1"/>
    <col min="2" max="2" width="23.140625" bestFit="1" customWidth="1"/>
    <col min="3" max="3" width="77.140625" bestFit="1" customWidth="1"/>
  </cols>
  <sheetData>
    <row r="1" spans="1:3" x14ac:dyDescent="0.2">
      <c r="A1" t="str">
        <f>Ergebnisse!$B$36</f>
        <v>Kohlensäure (CO2)</v>
      </c>
      <c r="B1">
        <v>6</v>
      </c>
      <c r="C1">
        <f>MAX($A$3:$A$8)-1</f>
        <v>5</v>
      </c>
    </row>
    <row r="2" spans="1:3" x14ac:dyDescent="0.2">
      <c r="B2" t="s">
        <v>6</v>
      </c>
      <c r="C2" t="s">
        <v>7</v>
      </c>
    </row>
    <row r="3" spans="1:3" x14ac:dyDescent="0.2">
      <c r="A3">
        <v>1</v>
      </c>
      <c r="B3" s="46" t="s">
        <v>225</v>
      </c>
      <c r="C3" s="62" t="s">
        <v>367</v>
      </c>
    </row>
    <row r="4" spans="1:3" x14ac:dyDescent="0.2">
      <c r="A4">
        <v>2</v>
      </c>
      <c r="B4" s="46" t="s">
        <v>226</v>
      </c>
      <c r="C4" s="46" t="s">
        <v>368</v>
      </c>
    </row>
    <row r="5" spans="1:3" x14ac:dyDescent="0.2">
      <c r="A5">
        <v>3</v>
      </c>
      <c r="B5" s="46" t="s">
        <v>227</v>
      </c>
      <c r="C5" s="46" t="s">
        <v>271</v>
      </c>
    </row>
    <row r="6" spans="1:3" x14ac:dyDescent="0.2">
      <c r="A6">
        <v>4</v>
      </c>
      <c r="B6" s="46" t="s">
        <v>188</v>
      </c>
      <c r="C6" s="46" t="s">
        <v>369</v>
      </c>
    </row>
    <row r="7" spans="1:3" x14ac:dyDescent="0.2">
      <c r="A7">
        <v>5</v>
      </c>
      <c r="B7" s="46" t="s">
        <v>93</v>
      </c>
      <c r="C7" s="64" t="s">
        <v>12</v>
      </c>
    </row>
    <row r="8" spans="1:3" x14ac:dyDescent="0.2">
      <c r="A8">
        <v>6</v>
      </c>
      <c r="C8" s="64" t="s">
        <v>12</v>
      </c>
    </row>
    <row r="9" spans="1:3" x14ac:dyDescent="0.2">
      <c r="C9" s="64"/>
    </row>
    <row r="10" spans="1:3" x14ac:dyDescent="0.2">
      <c r="B10" s="74" t="s">
        <v>270</v>
      </c>
      <c r="C10" s="64"/>
    </row>
    <row r="11" spans="1:3" x14ac:dyDescent="0.2">
      <c r="B11" s="64" t="s">
        <v>261</v>
      </c>
      <c r="C11" s="64"/>
    </row>
    <row r="12" spans="1:3" x14ac:dyDescent="0.2">
      <c r="A12" s="74"/>
      <c r="B12" s="74" t="s">
        <v>214</v>
      </c>
      <c r="C12" s="74" t="s">
        <v>213</v>
      </c>
    </row>
    <row r="16" spans="1:3" x14ac:dyDescent="0.2">
      <c r="C16" s="65" t="s">
        <v>195</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0"/>
  <sheetViews>
    <sheetView workbookViewId="0">
      <selection sqref="A1:C1"/>
    </sheetView>
  </sheetViews>
  <sheetFormatPr baseColWidth="10" defaultRowHeight="12.75" x14ac:dyDescent="0.2"/>
  <cols>
    <col min="1" max="3" width="27.7109375" customWidth="1"/>
  </cols>
  <sheetData>
    <row r="1" spans="1:3" ht="21.75" customHeight="1" x14ac:dyDescent="0.2">
      <c r="A1" s="108" t="s">
        <v>392</v>
      </c>
      <c r="B1" s="109"/>
      <c r="C1" s="109"/>
    </row>
    <row r="2" spans="1:3" ht="37.5" customHeight="1" x14ac:dyDescent="0.2">
      <c r="A2" s="110" t="s">
        <v>355</v>
      </c>
      <c r="B2" s="111"/>
      <c r="C2" s="111"/>
    </row>
    <row r="3" spans="1:3" ht="27" customHeight="1" x14ac:dyDescent="0.2">
      <c r="A3" s="110" t="s">
        <v>84</v>
      </c>
      <c r="B3" s="111"/>
      <c r="C3" s="111"/>
    </row>
    <row r="4" spans="1:3" ht="83.25" customHeight="1" x14ac:dyDescent="0.2">
      <c r="A4" s="110" t="s">
        <v>341</v>
      </c>
      <c r="B4" s="111"/>
      <c r="C4" s="111"/>
    </row>
    <row r="5" spans="1:3" ht="61.5" customHeight="1" x14ac:dyDescent="0.2">
      <c r="A5" s="110" t="s">
        <v>356</v>
      </c>
      <c r="B5" s="110"/>
      <c r="C5" s="110"/>
    </row>
    <row r="6" spans="1:3" ht="21.75" customHeight="1" x14ac:dyDescent="0.2">
      <c r="A6" s="110" t="s">
        <v>85</v>
      </c>
      <c r="B6" s="111"/>
      <c r="C6" s="111"/>
    </row>
    <row r="7" spans="1:3" ht="21.75" customHeight="1" x14ac:dyDescent="0.2">
      <c r="A7" s="110" t="s">
        <v>83</v>
      </c>
      <c r="B7" s="111"/>
      <c r="C7" s="111"/>
    </row>
    <row r="8" spans="1:3" ht="21.75" customHeight="1" x14ac:dyDescent="0.2">
      <c r="A8" s="110" t="s">
        <v>94</v>
      </c>
      <c r="B8" s="111"/>
      <c r="C8" s="111"/>
    </row>
    <row r="9" spans="1:3" ht="70.5" customHeight="1" x14ac:dyDescent="0.2">
      <c r="A9" s="110" t="s">
        <v>223</v>
      </c>
      <c r="B9" s="111"/>
      <c r="C9" s="111"/>
    </row>
    <row r="10" spans="1:3" ht="69.75" customHeight="1" x14ac:dyDescent="0.2">
      <c r="A10" s="110" t="s">
        <v>251</v>
      </c>
      <c r="B10" s="115"/>
      <c r="C10" s="115"/>
    </row>
    <row r="11" spans="1:3" ht="151.5" customHeight="1" x14ac:dyDescent="0.2">
      <c r="A11" s="106" t="s">
        <v>376</v>
      </c>
      <c r="B11" s="107"/>
      <c r="C11" s="107"/>
    </row>
    <row r="12" spans="1:3" ht="69" customHeight="1" x14ac:dyDescent="0.2">
      <c r="A12" s="112" t="s">
        <v>378</v>
      </c>
      <c r="B12" s="113"/>
      <c r="C12" s="114"/>
    </row>
    <row r="13" spans="1:3" ht="31.5" customHeight="1" x14ac:dyDescent="0.2">
      <c r="A13" s="28" t="s">
        <v>87</v>
      </c>
      <c r="B13" s="26" t="s">
        <v>88</v>
      </c>
      <c r="C13" s="26" t="s">
        <v>89</v>
      </c>
    </row>
    <row r="14" spans="1:3" ht="14.25" x14ac:dyDescent="0.2">
      <c r="A14" s="29" t="s">
        <v>68</v>
      </c>
      <c r="B14" s="26" t="s">
        <v>90</v>
      </c>
      <c r="C14" s="26">
        <v>179</v>
      </c>
    </row>
    <row r="15" spans="1:3" ht="14.25" x14ac:dyDescent="0.2">
      <c r="A15" s="29" t="s">
        <v>15</v>
      </c>
      <c r="B15" s="26" t="s">
        <v>92</v>
      </c>
      <c r="C15" s="26">
        <v>36.5</v>
      </c>
    </row>
    <row r="16" spans="1:3" ht="14.25" x14ac:dyDescent="0.2">
      <c r="A16" s="29" t="s">
        <v>5</v>
      </c>
      <c r="B16" s="26" t="s">
        <v>91</v>
      </c>
      <c r="C16" s="27">
        <v>7.82</v>
      </c>
    </row>
    <row r="17" spans="1:3" x14ac:dyDescent="0.2">
      <c r="A17" s="30"/>
      <c r="B17" s="30"/>
      <c r="C17" s="30"/>
    </row>
    <row r="18" spans="1:3" ht="98.25" customHeight="1" x14ac:dyDescent="0.2">
      <c r="A18" s="106" t="s">
        <v>342</v>
      </c>
      <c r="B18" s="106"/>
      <c r="C18" s="106"/>
    </row>
    <row r="19" spans="1:3" ht="168.75" customHeight="1" x14ac:dyDescent="0.2">
      <c r="A19" s="106" t="s">
        <v>377</v>
      </c>
      <c r="B19" s="107"/>
      <c r="C19" s="107"/>
    </row>
    <row r="20" spans="1:3" ht="71.25" customHeight="1" x14ac:dyDescent="0.2">
      <c r="A20" s="106" t="s">
        <v>357</v>
      </c>
      <c r="B20" s="106"/>
      <c r="C20" s="106"/>
    </row>
  </sheetData>
  <sheetProtection algorithmName="SHA-512" hashValue="zAtUrcs+VqG6K2QM8j+RO5azJBCpeR7N2gQHdcuCWdaozqqbEbDBwkUsx8AhqB6lzoo/aYXMee1iNn4b5mynOA==" saltValue="jJ2XpdI/dbJ0eyIy4ZJKEg==" spinCount="100000" sheet="1" objects="1" scenarios="1"/>
  <mergeCells count="15">
    <mergeCell ref="A20:C20"/>
    <mergeCell ref="A11:C11"/>
    <mergeCell ref="A18:C18"/>
    <mergeCell ref="A19:C19"/>
    <mergeCell ref="A1:C1"/>
    <mergeCell ref="A2:C2"/>
    <mergeCell ref="A12:C12"/>
    <mergeCell ref="A3:C3"/>
    <mergeCell ref="A4:C4"/>
    <mergeCell ref="A6:C6"/>
    <mergeCell ref="A7:C7"/>
    <mergeCell ref="A8:C8"/>
    <mergeCell ref="A9:C9"/>
    <mergeCell ref="A10:C10"/>
    <mergeCell ref="A5:C5"/>
  </mergeCells>
  <phoneticPr fontId="0" type="noConversion"/>
  <pageMargins left="0.78740157480314965" right="0.78740157480314965" top="0.98425196850393704" bottom="0.39370078740157483" header="0.51181102362204722" footer="0.51181102362204722"/>
  <pageSetup paperSize="9" orientation="portrait" r:id="rId1"/>
  <headerFooter alignWithMargins="0">
    <oddHeader>&amp;L&amp;11Landwirtschaftskammer Rheinland-Pfalz&amp;R&amp;11Laborvergleichsuntersuchung 2026</oddHeader>
    <oddFooter>&amp;C&amp;11Seite &amp;P von &amp;N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33"/>
  <sheetViews>
    <sheetView workbookViewId="0">
      <selection activeCell="D36" sqref="D36"/>
    </sheetView>
  </sheetViews>
  <sheetFormatPr baseColWidth="10" defaultRowHeight="12.75" x14ac:dyDescent="0.2"/>
  <cols>
    <col min="1" max="1" width="29.5703125" style="64" customWidth="1"/>
    <col min="2" max="2" width="23.140625" style="64" bestFit="1" customWidth="1"/>
    <col min="3" max="3" width="71.7109375" style="64" customWidth="1"/>
    <col min="4" max="16384" width="11.42578125" style="64"/>
  </cols>
  <sheetData>
    <row r="1" spans="1:5" x14ac:dyDescent="0.2">
      <c r="A1" s="64" t="str">
        <f>Ergebnisse!$B$38</f>
        <v>(Kohlensäure)Überdruck bei 20 °C</v>
      </c>
      <c r="B1" s="64">
        <v>8</v>
      </c>
      <c r="C1" s="64">
        <f>MAX($A$3:$A$11)-1</f>
        <v>7</v>
      </c>
    </row>
    <row r="2" spans="1:5" x14ac:dyDescent="0.2">
      <c r="B2" s="64" t="s">
        <v>6</v>
      </c>
      <c r="C2" s="64" t="s">
        <v>7</v>
      </c>
    </row>
    <row r="3" spans="1:5" x14ac:dyDescent="0.2">
      <c r="A3" s="64">
        <v>1</v>
      </c>
      <c r="B3" s="64" t="s">
        <v>205</v>
      </c>
      <c r="C3" s="64" t="s">
        <v>371</v>
      </c>
    </row>
    <row r="4" spans="1:5" x14ac:dyDescent="0.2">
      <c r="A4" s="64">
        <v>2</v>
      </c>
      <c r="B4" s="64" t="s">
        <v>206</v>
      </c>
      <c r="C4" s="64" t="s">
        <v>372</v>
      </c>
    </row>
    <row r="5" spans="1:5" x14ac:dyDescent="0.2">
      <c r="A5" s="64">
        <v>3</v>
      </c>
      <c r="B5" s="64" t="s">
        <v>225</v>
      </c>
      <c r="C5" s="64" t="s">
        <v>367</v>
      </c>
    </row>
    <row r="6" spans="1:5" x14ac:dyDescent="0.2">
      <c r="A6" s="64">
        <v>4</v>
      </c>
      <c r="B6" s="64" t="s">
        <v>231</v>
      </c>
      <c r="C6" s="46" t="s">
        <v>373</v>
      </c>
    </row>
    <row r="7" spans="1:5" x14ac:dyDescent="0.2">
      <c r="A7" s="64">
        <v>5</v>
      </c>
      <c r="B7" s="64" t="s">
        <v>188</v>
      </c>
      <c r="C7" s="64" t="s">
        <v>189</v>
      </c>
    </row>
    <row r="8" spans="1:5" x14ac:dyDescent="0.2">
      <c r="A8" s="64">
        <v>6</v>
      </c>
      <c r="B8" s="64" t="s">
        <v>227</v>
      </c>
      <c r="C8" s="46" t="s">
        <v>271</v>
      </c>
    </row>
    <row r="9" spans="1:5" x14ac:dyDescent="0.2">
      <c r="A9" s="64">
        <v>7</v>
      </c>
      <c r="B9" s="64" t="s">
        <v>93</v>
      </c>
    </row>
    <row r="10" spans="1:5" x14ac:dyDescent="0.2">
      <c r="A10" s="64">
        <v>8</v>
      </c>
      <c r="C10" s="64" t="s">
        <v>12</v>
      </c>
      <c r="E10" s="64" t="s">
        <v>190</v>
      </c>
    </row>
    <row r="11" spans="1:5" x14ac:dyDescent="0.2">
      <c r="E11" s="64" t="s">
        <v>191</v>
      </c>
    </row>
    <row r="12" spans="1:5" x14ac:dyDescent="0.2">
      <c r="E12" s="64" t="s">
        <v>192</v>
      </c>
    </row>
    <row r="13" spans="1:5" x14ac:dyDescent="0.2">
      <c r="E13" s="64" t="s">
        <v>193</v>
      </c>
    </row>
    <row r="14" spans="1:5" x14ac:dyDescent="0.2">
      <c r="E14" s="65" t="s">
        <v>194</v>
      </c>
    </row>
    <row r="17" spans="1:3" x14ac:dyDescent="0.2">
      <c r="C17" s="65" t="s">
        <v>229</v>
      </c>
    </row>
    <row r="21" spans="1:3" x14ac:dyDescent="0.2">
      <c r="A21" s="66" t="str">
        <f>Ergebnisse!$B$46</f>
        <v>Temperaturkorrektur gemäß</v>
      </c>
      <c r="B21" s="67">
        <v>6</v>
      </c>
      <c r="C21" s="67">
        <f>MAX(A23:A28)-1</f>
        <v>5</v>
      </c>
    </row>
    <row r="22" spans="1:3" x14ac:dyDescent="0.2">
      <c r="A22" s="66"/>
      <c r="B22" s="67" t="s">
        <v>196</v>
      </c>
      <c r="C22" s="67" t="s">
        <v>197</v>
      </c>
    </row>
    <row r="23" spans="1:3" x14ac:dyDescent="0.2">
      <c r="A23" s="66">
        <v>1</v>
      </c>
      <c r="B23" s="46" t="s">
        <v>315</v>
      </c>
      <c r="C23" s="66" t="s">
        <v>198</v>
      </c>
    </row>
    <row r="24" spans="1:3" x14ac:dyDescent="0.2">
      <c r="A24" s="66">
        <v>2</v>
      </c>
      <c r="B24" s="46" t="s">
        <v>199</v>
      </c>
      <c r="C24" s="66" t="s">
        <v>200</v>
      </c>
    </row>
    <row r="25" spans="1:3" x14ac:dyDescent="0.2">
      <c r="A25" s="66">
        <v>3</v>
      </c>
      <c r="B25" s="46" t="s">
        <v>201</v>
      </c>
      <c r="C25" s="66" t="s">
        <v>202</v>
      </c>
    </row>
    <row r="26" spans="1:3" x14ac:dyDescent="0.2">
      <c r="A26" s="66">
        <v>4</v>
      </c>
      <c r="B26" s="46" t="s">
        <v>204</v>
      </c>
      <c r="C26" s="66" t="s">
        <v>203</v>
      </c>
    </row>
    <row r="27" spans="1:3" x14ac:dyDescent="0.2">
      <c r="A27" s="66">
        <v>5</v>
      </c>
      <c r="B27" s="46" t="s">
        <v>93</v>
      </c>
      <c r="C27" s="66" t="s">
        <v>374</v>
      </c>
    </row>
    <row r="28" spans="1:3" x14ac:dyDescent="0.2">
      <c r="A28" s="66">
        <v>6</v>
      </c>
      <c r="B28"/>
      <c r="C28" t="s">
        <v>12</v>
      </c>
    </row>
    <row r="33" spans="3:3" x14ac:dyDescent="0.2">
      <c r="C33" s="65" t="s">
        <v>228</v>
      </c>
    </row>
  </sheetData>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9" r:id="rId4" name="Drop Down 3">
              <controlPr locked="0" defaultSize="0" autoLine="0" autoPict="0">
                <anchor moveWithCells="1">
                  <from>
                    <xdr:col>1</xdr:col>
                    <xdr:colOff>19050</xdr:colOff>
                    <xdr:row>31</xdr:row>
                    <xdr:rowOff>133350</xdr:rowOff>
                  </from>
                  <to>
                    <xdr:col>1</xdr:col>
                    <xdr:colOff>1314450</xdr:colOff>
                    <xdr:row>33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1"/>
  <sheetViews>
    <sheetView zoomScaleNormal="100" workbookViewId="0">
      <selection activeCell="B1" sqref="B1"/>
    </sheetView>
  </sheetViews>
  <sheetFormatPr baseColWidth="10" defaultRowHeight="12.75" x14ac:dyDescent="0.2"/>
  <cols>
    <col min="1" max="1" width="96.140625" customWidth="1"/>
  </cols>
  <sheetData>
    <row r="1" spans="1:1" ht="15.75" x14ac:dyDescent="0.25">
      <c r="A1" s="41" t="s">
        <v>109</v>
      </c>
    </row>
    <row r="2" spans="1:1" ht="62.1" customHeight="1" x14ac:dyDescent="0.2">
      <c r="A2" s="33" t="s">
        <v>110</v>
      </c>
    </row>
    <row r="3" spans="1:1" ht="33.950000000000003" customHeight="1" x14ac:dyDescent="0.25">
      <c r="A3" s="42" t="s">
        <v>98</v>
      </c>
    </row>
    <row r="4" spans="1:1" ht="32.1" customHeight="1" x14ac:dyDescent="0.2">
      <c r="A4" s="33" t="s">
        <v>99</v>
      </c>
    </row>
    <row r="5" spans="1:1" ht="33" customHeight="1" x14ac:dyDescent="0.2">
      <c r="A5" s="33" t="s">
        <v>111</v>
      </c>
    </row>
    <row r="6" spans="1:1" ht="90.95" customHeight="1" x14ac:dyDescent="0.2">
      <c r="A6" s="33" t="s">
        <v>217</v>
      </c>
    </row>
    <row r="7" spans="1:1" ht="18.95" customHeight="1" x14ac:dyDescent="0.25">
      <c r="A7" s="33" t="s">
        <v>123</v>
      </c>
    </row>
    <row r="8" spans="1:1" ht="21" customHeight="1" x14ac:dyDescent="0.25">
      <c r="A8" s="42" t="s">
        <v>100</v>
      </c>
    </row>
    <row r="9" spans="1:1" ht="33" customHeight="1" x14ac:dyDescent="0.2">
      <c r="A9" s="32" t="s">
        <v>124</v>
      </c>
    </row>
    <row r="10" spans="1:1" ht="105" customHeight="1" x14ac:dyDescent="0.2">
      <c r="A10" s="32" t="s">
        <v>219</v>
      </c>
    </row>
    <row r="11" spans="1:1" ht="47.1" customHeight="1" x14ac:dyDescent="0.2">
      <c r="A11" s="33" t="s">
        <v>112</v>
      </c>
    </row>
    <row r="12" spans="1:1" ht="21" customHeight="1" x14ac:dyDescent="0.25">
      <c r="A12" s="42" t="s">
        <v>101</v>
      </c>
    </row>
    <row r="13" spans="1:1" ht="75" customHeight="1" x14ac:dyDescent="0.2">
      <c r="A13" s="33" t="s">
        <v>218</v>
      </c>
    </row>
    <row r="14" spans="1:1" ht="47.1" customHeight="1" x14ac:dyDescent="0.2">
      <c r="A14" s="33" t="s">
        <v>102</v>
      </c>
    </row>
    <row r="15" spans="1:1" ht="32.1" customHeight="1" x14ac:dyDescent="0.2">
      <c r="A15" s="33" t="s">
        <v>103</v>
      </c>
    </row>
    <row r="16" spans="1:1" ht="18.95" customHeight="1" x14ac:dyDescent="0.2">
      <c r="A16" s="33" t="s">
        <v>104</v>
      </c>
    </row>
    <row r="17" spans="1:1" ht="65.099999999999994" customHeight="1" x14ac:dyDescent="0.2">
      <c r="A17" s="33" t="s">
        <v>108</v>
      </c>
    </row>
    <row r="18" spans="1:1" ht="21" customHeight="1" x14ac:dyDescent="0.25">
      <c r="A18" s="42" t="s">
        <v>105</v>
      </c>
    </row>
    <row r="19" spans="1:1" ht="18" customHeight="1" x14ac:dyDescent="0.2">
      <c r="A19" s="33" t="s">
        <v>107</v>
      </c>
    </row>
    <row r="20" spans="1:1" ht="12.75" customHeight="1" x14ac:dyDescent="0.2">
      <c r="A20" s="43" t="s">
        <v>106</v>
      </c>
    </row>
    <row r="21" spans="1:1" x14ac:dyDescent="0.2">
      <c r="A21" s="23"/>
    </row>
  </sheetData>
  <phoneticPr fontId="0" type="noConversion"/>
  <hyperlinks>
    <hyperlink ref="A20" r:id="rId1" xr:uid="{00000000-0004-0000-0200-000000000000}"/>
  </hyperlinks>
  <pageMargins left="0.78740157480314965" right="0.78740157480314965" top="0.70866141732283472" bottom="0.70866141732283472" header="0.31496062992125984" footer="0.31496062992125984"/>
  <pageSetup paperSize="9" scale="98" orientation="portrait" r:id="rId2"/>
  <headerFooter alignWithMargins="0">
    <oddFooter>&amp;CSeite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9"/>
  <sheetViews>
    <sheetView workbookViewId="0">
      <selection activeCell="B1" sqref="B1"/>
    </sheetView>
  </sheetViews>
  <sheetFormatPr baseColWidth="10" defaultRowHeight="12.75" x14ac:dyDescent="0.2"/>
  <cols>
    <col min="1" max="1" width="96.140625" customWidth="1"/>
  </cols>
  <sheetData>
    <row r="1" spans="1:2" ht="15" x14ac:dyDescent="0.25">
      <c r="A1" s="57" t="s">
        <v>132</v>
      </c>
    </row>
    <row r="2" spans="1:2" ht="30" customHeight="1" x14ac:dyDescent="0.25">
      <c r="A2" s="59" t="s">
        <v>172</v>
      </c>
      <c r="B2" s="58"/>
    </row>
    <row r="3" spans="1:2" ht="99.75" x14ac:dyDescent="0.2">
      <c r="A3" s="60" t="s">
        <v>173</v>
      </c>
    </row>
    <row r="4" spans="1:2" ht="30" customHeight="1" x14ac:dyDescent="0.25">
      <c r="A4" s="59" t="s">
        <v>133</v>
      </c>
    </row>
    <row r="5" spans="1:2" ht="22.5" customHeight="1" x14ac:dyDescent="0.25">
      <c r="A5" s="55" t="s">
        <v>134</v>
      </c>
    </row>
    <row r="6" spans="1:2" ht="28.5" x14ac:dyDescent="0.2">
      <c r="A6" s="60" t="s">
        <v>135</v>
      </c>
    </row>
    <row r="7" spans="1:2" ht="22.5" customHeight="1" x14ac:dyDescent="0.25">
      <c r="A7" s="55" t="s">
        <v>136</v>
      </c>
    </row>
    <row r="8" spans="1:2" ht="28.5" x14ac:dyDescent="0.2">
      <c r="A8" s="60" t="s">
        <v>137</v>
      </c>
    </row>
    <row r="9" spans="1:2" ht="42.75" x14ac:dyDescent="0.2">
      <c r="A9" s="60" t="s">
        <v>138</v>
      </c>
    </row>
    <row r="10" spans="1:2" ht="71.25" x14ac:dyDescent="0.2">
      <c r="A10" s="60" t="s">
        <v>139</v>
      </c>
    </row>
    <row r="11" spans="1:2" ht="28.5" x14ac:dyDescent="0.2">
      <c r="A11" s="60" t="s">
        <v>140</v>
      </c>
    </row>
    <row r="12" spans="1:2" ht="42.75" x14ac:dyDescent="0.2">
      <c r="A12" s="60" t="s">
        <v>141</v>
      </c>
    </row>
    <row r="13" spans="1:2" ht="22.5" customHeight="1" x14ac:dyDescent="0.25">
      <c r="A13" s="55" t="s">
        <v>142</v>
      </c>
    </row>
    <row r="14" spans="1:2" ht="28.5" x14ac:dyDescent="0.2">
      <c r="A14" s="60" t="s">
        <v>143</v>
      </c>
    </row>
    <row r="15" spans="1:2" ht="59.25" x14ac:dyDescent="0.2">
      <c r="A15" s="22" t="s">
        <v>144</v>
      </c>
    </row>
    <row r="16" spans="1:2" ht="14.25" x14ac:dyDescent="0.2">
      <c r="A16" s="60" t="s">
        <v>145</v>
      </c>
    </row>
    <row r="17" spans="1:1" ht="28.5" x14ac:dyDescent="0.2">
      <c r="A17" s="60" t="s">
        <v>146</v>
      </c>
    </row>
    <row r="18" spans="1:1" ht="22.5" customHeight="1" x14ac:dyDescent="0.25">
      <c r="A18" s="55" t="s">
        <v>147</v>
      </c>
    </row>
    <row r="19" spans="1:1" ht="28.5" x14ac:dyDescent="0.2">
      <c r="A19" s="60" t="s">
        <v>148</v>
      </c>
    </row>
    <row r="20" spans="1:1" ht="14.25" x14ac:dyDescent="0.2">
      <c r="A20" s="60" t="s">
        <v>179</v>
      </c>
    </row>
    <row r="21" spans="1:1" ht="30" customHeight="1" x14ac:dyDescent="0.2">
      <c r="A21" s="60"/>
    </row>
    <row r="22" spans="1:1" ht="30" customHeight="1" x14ac:dyDescent="0.2">
      <c r="A22" s="62" t="s">
        <v>174</v>
      </c>
    </row>
    <row r="23" spans="1:1" ht="22.5" customHeight="1" x14ac:dyDescent="0.25">
      <c r="A23" s="59" t="s">
        <v>149</v>
      </c>
    </row>
    <row r="24" spans="1:1" ht="22.5" customHeight="1" x14ac:dyDescent="0.25">
      <c r="A24" s="55" t="s">
        <v>150</v>
      </c>
    </row>
    <row r="25" spans="1:1" ht="45" customHeight="1" x14ac:dyDescent="0.2">
      <c r="A25" s="60" t="s">
        <v>151</v>
      </c>
    </row>
    <row r="26" spans="1:1" ht="45" customHeight="1" x14ac:dyDescent="0.2">
      <c r="A26" s="60" t="s">
        <v>152</v>
      </c>
    </row>
    <row r="27" spans="1:1" ht="57" x14ac:dyDescent="0.2">
      <c r="A27" s="60" t="s">
        <v>153</v>
      </c>
    </row>
    <row r="28" spans="1:1" ht="28.5" x14ac:dyDescent="0.2">
      <c r="A28" s="60" t="s">
        <v>154</v>
      </c>
    </row>
    <row r="29" spans="1:1" ht="22.5" customHeight="1" x14ac:dyDescent="0.25">
      <c r="A29" s="55" t="s">
        <v>155</v>
      </c>
    </row>
    <row r="30" spans="1:1" ht="30" customHeight="1" x14ac:dyDescent="0.2">
      <c r="A30" s="60" t="s">
        <v>156</v>
      </c>
    </row>
    <row r="31" spans="1:1" ht="28.5" x14ac:dyDescent="0.2">
      <c r="A31" s="60" t="s">
        <v>157</v>
      </c>
    </row>
    <row r="32" spans="1:1" ht="42.75" x14ac:dyDescent="0.2">
      <c r="A32" s="60" t="s">
        <v>158</v>
      </c>
    </row>
    <row r="33" spans="1:1" ht="28.5" x14ac:dyDescent="0.2">
      <c r="A33" s="60" t="s">
        <v>159</v>
      </c>
    </row>
    <row r="34" spans="1:1" ht="30" customHeight="1" x14ac:dyDescent="0.2">
      <c r="A34" s="59" t="s">
        <v>160</v>
      </c>
    </row>
    <row r="35" spans="1:1" ht="30" customHeight="1" x14ac:dyDescent="0.25">
      <c r="A35" s="59" t="s">
        <v>161</v>
      </c>
    </row>
    <row r="36" spans="1:1" ht="15" x14ac:dyDescent="0.25">
      <c r="A36" s="61" t="s">
        <v>162</v>
      </c>
    </row>
    <row r="37" spans="1:1" ht="18.75" x14ac:dyDescent="0.35">
      <c r="A37" s="61" t="s">
        <v>163</v>
      </c>
    </row>
    <row r="38" spans="1:1" ht="15" x14ac:dyDescent="0.25">
      <c r="A38" s="61" t="s">
        <v>164</v>
      </c>
    </row>
    <row r="39" spans="1:1" ht="15" x14ac:dyDescent="0.25">
      <c r="A39" s="61" t="s">
        <v>165</v>
      </c>
    </row>
    <row r="40" spans="1:1" ht="15" x14ac:dyDescent="0.25">
      <c r="A40" s="61" t="s">
        <v>166</v>
      </c>
    </row>
    <row r="41" spans="1:1" ht="15" x14ac:dyDescent="0.25">
      <c r="A41" s="61" t="s">
        <v>167</v>
      </c>
    </row>
    <row r="42" spans="1:1" ht="15" x14ac:dyDescent="0.25">
      <c r="A42" s="61" t="s">
        <v>168</v>
      </c>
    </row>
    <row r="43" spans="1:1" ht="18.75" x14ac:dyDescent="0.35">
      <c r="A43" s="61" t="s">
        <v>169</v>
      </c>
    </row>
    <row r="44" spans="1:1" ht="15" x14ac:dyDescent="0.25">
      <c r="A44" s="61" t="s">
        <v>170</v>
      </c>
    </row>
    <row r="45" spans="1:1" ht="14.25" x14ac:dyDescent="0.2">
      <c r="A45" s="60" t="s">
        <v>175</v>
      </c>
    </row>
    <row r="46" spans="1:1" ht="15" x14ac:dyDescent="0.25">
      <c r="A46" s="61" t="s">
        <v>171</v>
      </c>
    </row>
    <row r="47" spans="1:1" ht="14.25" x14ac:dyDescent="0.2">
      <c r="A47" s="60" t="s">
        <v>176</v>
      </c>
    </row>
    <row r="48" spans="1:1" ht="14.25" x14ac:dyDescent="0.2">
      <c r="A48" s="60" t="s">
        <v>177</v>
      </c>
    </row>
    <row r="49" spans="1:1" ht="14.25" x14ac:dyDescent="0.2">
      <c r="A49" s="60" t="s">
        <v>178</v>
      </c>
    </row>
    <row r="50" spans="1:1" x14ac:dyDescent="0.2">
      <c r="A50" s="34"/>
    </row>
    <row r="51" spans="1:1" x14ac:dyDescent="0.2">
      <c r="A51" s="34"/>
    </row>
    <row r="52" spans="1:1" x14ac:dyDescent="0.2">
      <c r="A52" s="62"/>
    </row>
    <row r="53" spans="1:1" ht="30" customHeight="1" x14ac:dyDescent="0.2"/>
    <row r="54" spans="1:1" ht="15" x14ac:dyDescent="0.25">
      <c r="A54" s="4" t="s">
        <v>131</v>
      </c>
    </row>
    <row r="55" spans="1:1" ht="72.75" x14ac:dyDescent="0.2">
      <c r="A55" s="22" t="s">
        <v>207</v>
      </c>
    </row>
    <row r="56" spans="1:1" ht="18.75" x14ac:dyDescent="0.35">
      <c r="A56" s="55" t="s">
        <v>126</v>
      </c>
    </row>
    <row r="57" spans="1:1" ht="14.25" x14ac:dyDescent="0.2">
      <c r="A57" s="56" t="s">
        <v>127</v>
      </c>
    </row>
    <row r="58" spans="1:1" ht="18.75" x14ac:dyDescent="0.35">
      <c r="A58" s="22" t="s">
        <v>128</v>
      </c>
    </row>
    <row r="59" spans="1:1" ht="15" x14ac:dyDescent="0.25">
      <c r="A59" s="55" t="s">
        <v>129</v>
      </c>
    </row>
    <row r="60" spans="1:1" ht="14.25" x14ac:dyDescent="0.2">
      <c r="A60" s="22" t="s">
        <v>130</v>
      </c>
    </row>
    <row r="61" spans="1:1" ht="18.75" x14ac:dyDescent="0.35">
      <c r="A61" s="22" t="s">
        <v>180</v>
      </c>
    </row>
    <row r="62" spans="1:1" ht="15" x14ac:dyDescent="0.25">
      <c r="A62" s="4"/>
    </row>
    <row r="63" spans="1:1" ht="14.25" x14ac:dyDescent="0.2">
      <c r="A63" s="22"/>
    </row>
    <row r="64" spans="1:1" ht="14.25" x14ac:dyDescent="0.2">
      <c r="A64" s="22"/>
    </row>
    <row r="65" spans="1:1" ht="14.25" x14ac:dyDescent="0.2">
      <c r="A65" s="22"/>
    </row>
    <row r="67" spans="1:1" ht="14.25" x14ac:dyDescent="0.2">
      <c r="A67" s="22"/>
    </row>
    <row r="68" spans="1:1" ht="14.25" x14ac:dyDescent="0.2">
      <c r="A68" s="22"/>
    </row>
    <row r="69" spans="1:1" ht="14.25" x14ac:dyDescent="0.2">
      <c r="A69" s="22"/>
    </row>
  </sheetData>
  <pageMargins left="0.70866141732283472" right="0.70866141732283472" top="0.78740157480314965" bottom="0.78740157480314965" header="0.31496062992125984" footer="0.31496062992125984"/>
  <pageSetup paperSize="9" orientation="portrait" horizontalDpi="300" verticalDpi="300" r:id="rId1"/>
  <headerFooter>
    <oddHeader>&amp;LEmpfehlungen zur Bestimmung der Flüchtigen Säure &amp;RStand:25.04.2012</oddHeader>
    <oddFooter>&amp;CSeite &amp;P von &amp;N</oddFooter>
  </headerFooter>
  <rowBreaks count="1" manualBreakCount="1">
    <brk id="52"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pageSetUpPr fitToPage="1"/>
  </sheetPr>
  <dimension ref="A1:I48"/>
  <sheetViews>
    <sheetView zoomScaleNormal="100" workbookViewId="0">
      <pane ySplit="5" topLeftCell="A6" activePane="bottomLeft" state="frozen"/>
      <selection pane="bottomLeft" activeCell="H9" sqref="H9"/>
    </sheetView>
  </sheetViews>
  <sheetFormatPr baseColWidth="10" defaultRowHeight="14.25" x14ac:dyDescent="0.2"/>
  <cols>
    <col min="1" max="1" width="7.7109375" customWidth="1"/>
    <col min="2" max="2" width="33.140625" style="3" customWidth="1"/>
    <col min="3" max="3" width="19.7109375" customWidth="1"/>
    <col min="4" max="4" width="8.140625" style="10" bestFit="1" customWidth="1"/>
    <col min="5" max="5" width="13.140625" style="10" customWidth="1"/>
    <col min="6" max="6" width="10.5703125" style="3" customWidth="1"/>
    <col min="7" max="7" width="94.42578125" style="3" customWidth="1"/>
    <col min="8" max="9" width="8.7109375" customWidth="1"/>
  </cols>
  <sheetData>
    <row r="1" spans="1:9" x14ac:dyDescent="0.2">
      <c r="A1" s="5"/>
      <c r="B1" s="6"/>
      <c r="C1" s="5"/>
      <c r="D1" s="7"/>
      <c r="E1" s="7"/>
      <c r="F1" s="6"/>
      <c r="G1" s="6"/>
    </row>
    <row r="2" spans="1:9" ht="15" x14ac:dyDescent="0.25">
      <c r="A2" s="5"/>
      <c r="B2" s="91" t="s">
        <v>221</v>
      </c>
      <c r="C2" s="77"/>
      <c r="D2" s="7"/>
      <c r="E2" s="91" t="s">
        <v>96</v>
      </c>
      <c r="F2" s="6"/>
      <c r="G2" s="77"/>
    </row>
    <row r="3" spans="1:9" ht="15" x14ac:dyDescent="0.25">
      <c r="A3" s="5"/>
      <c r="B3" s="91" t="s">
        <v>97</v>
      </c>
      <c r="C3" s="92"/>
      <c r="D3" s="7"/>
      <c r="E3" s="36"/>
      <c r="F3" s="6"/>
      <c r="G3" s="6"/>
    </row>
    <row r="4" spans="1:9" x14ac:dyDescent="0.2">
      <c r="A4" s="5"/>
      <c r="B4" s="6"/>
      <c r="C4" s="5"/>
      <c r="D4" s="7"/>
      <c r="E4" s="7"/>
      <c r="F4" s="6"/>
      <c r="G4" s="6"/>
    </row>
    <row r="5" spans="1:9" ht="30" customHeight="1" x14ac:dyDescent="0.25">
      <c r="A5" s="37" t="s">
        <v>82</v>
      </c>
      <c r="B5" s="82" t="s">
        <v>79</v>
      </c>
      <c r="C5" s="39" t="s">
        <v>13</v>
      </c>
      <c r="D5" s="38" t="s">
        <v>10</v>
      </c>
      <c r="E5" s="39" t="s">
        <v>86</v>
      </c>
      <c r="F5" s="38" t="s">
        <v>9</v>
      </c>
      <c r="G5" s="38" t="s">
        <v>7</v>
      </c>
    </row>
    <row r="6" spans="1:9" x14ac:dyDescent="0.2">
      <c r="A6" s="5"/>
      <c r="B6" s="6"/>
      <c r="C6" s="7"/>
      <c r="D6" s="7"/>
      <c r="E6" s="7"/>
      <c r="F6" s="6"/>
      <c r="G6" s="6"/>
    </row>
    <row r="7" spans="1:9" x14ac:dyDescent="0.2">
      <c r="A7" s="5"/>
      <c r="B7" s="75" t="s">
        <v>358</v>
      </c>
      <c r="C7" s="7"/>
      <c r="D7" s="7"/>
      <c r="E7" s="7"/>
      <c r="F7" s="105"/>
      <c r="G7" s="6" t="s">
        <v>375</v>
      </c>
    </row>
    <row r="8" spans="1:9" x14ac:dyDescent="0.2">
      <c r="A8" s="5"/>
      <c r="B8" s="6"/>
      <c r="C8" s="5"/>
      <c r="D8" s="7"/>
      <c r="E8" s="7"/>
      <c r="F8" s="6"/>
      <c r="G8" s="6"/>
    </row>
    <row r="9" spans="1:9" x14ac:dyDescent="0.2">
      <c r="A9" s="5">
        <v>1</v>
      </c>
      <c r="B9" s="6" t="s">
        <v>115</v>
      </c>
      <c r="C9" s="5"/>
      <c r="D9" s="7"/>
      <c r="E9" s="11">
        <v>4</v>
      </c>
      <c r="F9" s="17"/>
      <c r="G9" s="21" t="str">
        <f>VLOOKUP(Dichte!$B$1,Dichte!$A$3:$C$9,3)</f>
        <v xml:space="preserve"> </v>
      </c>
      <c r="H9">
        <f>Dichte!$B$1</f>
        <v>7</v>
      </c>
      <c r="I9" s="18">
        <f>Dichte!$C$1</f>
        <v>6</v>
      </c>
    </row>
    <row r="10" spans="1:9" s="3" customFormat="1" ht="24" customHeight="1" x14ac:dyDescent="0.2">
      <c r="A10" s="6"/>
      <c r="B10" s="13" t="str">
        <f>IF(H9=I9,IF(G10="","Bitte Methodenbeschreibung eingeben!",""),IF(F9&lt;&gt;"",IF(MAX(Dichte!$A$3:$A9)=H9,"Bitte Methodenschlüssel auswählen!",""),""))</f>
        <v/>
      </c>
      <c r="C10" s="14"/>
      <c r="D10" s="7"/>
      <c r="E10" s="6"/>
      <c r="F10" s="6"/>
      <c r="G10" s="20"/>
    </row>
    <row r="11" spans="1:9" x14ac:dyDescent="0.2">
      <c r="A11" s="5">
        <v>2</v>
      </c>
      <c r="B11" s="6" t="s">
        <v>14</v>
      </c>
      <c r="C11" s="5"/>
      <c r="D11" s="7" t="s">
        <v>11</v>
      </c>
      <c r="E11" s="7">
        <v>4</v>
      </c>
      <c r="F11" s="15"/>
      <c r="G11" s="21" t="str">
        <f>VLOOKUP(GAlkohol!$B$1,GAlkohol!$A$3:$C$8,3)</f>
        <v xml:space="preserve"> </v>
      </c>
      <c r="H11">
        <f>GAlkohol!$B$1</f>
        <v>6</v>
      </c>
      <c r="I11" s="18">
        <f>GAlkohol!$C$1</f>
        <v>5</v>
      </c>
    </row>
    <row r="12" spans="1:9" ht="24" customHeight="1" x14ac:dyDescent="0.2">
      <c r="A12" s="5"/>
      <c r="B12" s="13" t="str">
        <f>IF(H11=I11,IF(G12="","Bitte Methodenbeschreibung eingeben!",""),IF(F11&lt;&gt;"",IF(MAX(GAlkohol!$A$3:$A8)=H11,"Bitte Methodenschlüssel auswählen!",""),""))</f>
        <v/>
      </c>
      <c r="C12" s="13"/>
      <c r="D12" s="7"/>
      <c r="E12" s="7"/>
      <c r="F12" s="6"/>
      <c r="G12" s="20"/>
    </row>
    <row r="13" spans="1:9" x14ac:dyDescent="0.2">
      <c r="A13" s="5">
        <v>3</v>
      </c>
      <c r="B13" s="6" t="s">
        <v>4</v>
      </c>
      <c r="C13" s="5"/>
      <c r="D13" s="7" t="s">
        <v>11</v>
      </c>
      <c r="E13" s="7">
        <v>4</v>
      </c>
      <c r="F13" s="15"/>
      <c r="G13" s="21" t="str">
        <f>VLOOKUP(vAlkohol!$B$1,vAlkohol!$A$3:$C$14,3)</f>
        <v xml:space="preserve"> </v>
      </c>
      <c r="H13">
        <f>vAlkohol!$B$1</f>
        <v>12</v>
      </c>
      <c r="I13" s="18">
        <f>vAlkohol!$C$1</f>
        <v>11</v>
      </c>
    </row>
    <row r="14" spans="1:9" ht="24" customHeight="1" x14ac:dyDescent="0.2">
      <c r="A14" s="5"/>
      <c r="B14" s="13" t="str">
        <f>IF(H13=I13,IF(G14="","Bitte Methodenbeschreibung eingeben!",""),IF(F13&lt;&gt;"",IF(MAX(vAlkohol!$A$3:$A14)=H13,"Bitte Methodenschlüssel auswählen!",""),""))</f>
        <v/>
      </c>
      <c r="C14" s="13"/>
      <c r="D14" s="7"/>
      <c r="E14" s="7"/>
      <c r="F14" s="6"/>
      <c r="G14" s="20"/>
    </row>
    <row r="15" spans="1:9" ht="14.25" customHeight="1" x14ac:dyDescent="0.2">
      <c r="A15" s="5">
        <v>4</v>
      </c>
      <c r="B15" s="6" t="s">
        <v>15</v>
      </c>
      <c r="C15" s="5"/>
      <c r="D15" s="7" t="s">
        <v>11</v>
      </c>
      <c r="E15" s="7">
        <v>3</v>
      </c>
      <c r="F15" s="16"/>
      <c r="G15" s="103">
        <f>VLOOKUP(Gextrakt!$B$1,Gextrakt!$A$3:$C$11,3)</f>
        <v>0</v>
      </c>
      <c r="H15">
        <f>Gextrakt!$B$1</f>
        <v>9</v>
      </c>
      <c r="I15" s="18">
        <f>Gextrakt!$C$1</f>
        <v>8</v>
      </c>
    </row>
    <row r="16" spans="1:9" ht="24" customHeight="1" x14ac:dyDescent="0.2">
      <c r="A16" s="5"/>
      <c r="B16" s="13" t="str">
        <f>IF(H15=I15,IF(G16="","Bitte Methodenbeschreibung eingeben!",""),IF(F15&lt;&gt;"",IF(MAX(Gextrakt!$A$3:$A11)=H15,"Bitte Methodenschlüssel auswählen!",""),""))</f>
        <v/>
      </c>
      <c r="C16" s="13"/>
      <c r="D16" s="7"/>
      <c r="E16" s="7"/>
      <c r="F16" s="6"/>
      <c r="G16" s="20"/>
    </row>
    <row r="17" spans="1:9" ht="14.25" customHeight="1" x14ac:dyDescent="0.2">
      <c r="A17" s="5">
        <v>5</v>
      </c>
      <c r="B17" s="6" t="s">
        <v>16</v>
      </c>
      <c r="C17" s="5"/>
      <c r="D17" s="7" t="s">
        <v>11</v>
      </c>
      <c r="E17" s="7">
        <v>3</v>
      </c>
      <c r="F17" s="16"/>
      <c r="G17" s="103">
        <f>VLOOKUP(zfExtrkt!$B$1,zfExtrkt!$A$3:$C$13,3)</f>
        <v>0</v>
      </c>
      <c r="H17">
        <f>zfExtrkt!$B$1</f>
        <v>11</v>
      </c>
      <c r="I17" s="18">
        <f>zfExtrkt!$C$1</f>
        <v>10</v>
      </c>
    </row>
    <row r="18" spans="1:9" ht="24" customHeight="1" x14ac:dyDescent="0.2">
      <c r="A18" s="5"/>
      <c r="B18" s="13" t="str">
        <f>IF(H17=I17,IF(G18="","Bitte Methodenbeschreibung eingeben!",""),IF(F17&lt;&gt;"",IF(MAX(zfExtrkt!$A$3:$A13)=H17,"Bitte Methodenschlüssel auswählen!",""),""))</f>
        <v/>
      </c>
      <c r="C18" s="13"/>
      <c r="D18" s="7"/>
      <c r="E18" s="7"/>
      <c r="F18" s="6"/>
      <c r="G18" s="20"/>
    </row>
    <row r="19" spans="1:9" ht="14.25" customHeight="1" x14ac:dyDescent="0.2">
      <c r="A19" s="5">
        <v>6</v>
      </c>
      <c r="B19" s="54" t="s">
        <v>181</v>
      </c>
      <c r="C19" s="5"/>
      <c r="D19" s="7" t="s">
        <v>11</v>
      </c>
      <c r="E19" s="7">
        <v>3</v>
      </c>
      <c r="F19" s="15"/>
      <c r="G19" s="21" t="str">
        <f>VLOOKUP(vgZucker!$B$1,vgZucker!$A$3:$C$15,3)</f>
        <v xml:space="preserve"> </v>
      </c>
      <c r="H19">
        <f>vgZucker!$B$1</f>
        <v>13</v>
      </c>
      <c r="I19" s="18">
        <f>vgZucker!$C$1</f>
        <v>12</v>
      </c>
    </row>
    <row r="20" spans="1:9" ht="24" customHeight="1" x14ac:dyDescent="0.2">
      <c r="A20" s="25"/>
      <c r="B20" s="13" t="str">
        <f>IF(H19=I19,IF(G20="","Bitte Methodenbeschreibung eingeben!",""),IF(F19&lt;&gt;"",IF(MAX(vgZucker!$A$3:$A15)=H19,"Bitte Methodenkennung auswählen!",""),""))</f>
        <v/>
      </c>
      <c r="C20" s="13"/>
      <c r="D20" s="14" t="str">
        <f>IF(H19=6,IF(G20="","Wie haben Sie kalibriert?",""),"")</f>
        <v/>
      </c>
      <c r="E20" s="5"/>
      <c r="F20" s="6"/>
      <c r="G20" s="20"/>
    </row>
    <row r="21" spans="1:9" x14ac:dyDescent="0.2">
      <c r="A21" s="5">
        <v>7</v>
      </c>
      <c r="B21" s="6" t="s">
        <v>125</v>
      </c>
      <c r="C21" s="6"/>
      <c r="D21" s="7" t="s">
        <v>11</v>
      </c>
      <c r="E21" s="7">
        <v>3</v>
      </c>
      <c r="F21" s="15"/>
      <c r="G21" s="21" t="str">
        <f>VLOOKUP('G-Saeure'!$B$1,'G-Saeure'!$A$3:$C$8,3)</f>
        <v xml:space="preserve"> </v>
      </c>
      <c r="H21">
        <f>'G-Saeure'!$B$1</f>
        <v>7</v>
      </c>
      <c r="I21" s="18">
        <f>'G-Saeure'!$C$1</f>
        <v>6</v>
      </c>
    </row>
    <row r="22" spans="1:9" ht="24" customHeight="1" x14ac:dyDescent="0.2">
      <c r="A22" s="5"/>
      <c r="B22" s="13" t="str">
        <f>IF(H21=I21,IF(G22="","Bitte Methodenbeschreibung eingeben!",""),IF(F21&lt;&gt;"",IF(MAX('G-Saeure'!$A$3:$A9)=H21,"Bitte Methodenschlüssel auswählen!",""),""))</f>
        <v/>
      </c>
      <c r="C22" s="13"/>
      <c r="D22" s="7"/>
      <c r="E22" s="7"/>
      <c r="F22" s="6"/>
      <c r="G22" s="20"/>
    </row>
    <row r="23" spans="1:9" x14ac:dyDescent="0.2">
      <c r="A23" s="5">
        <v>8</v>
      </c>
      <c r="B23" s="6" t="s">
        <v>67</v>
      </c>
      <c r="C23" s="5"/>
      <c r="D23" s="7" t="s">
        <v>17</v>
      </c>
      <c r="E23" s="7">
        <v>3</v>
      </c>
      <c r="F23" s="16"/>
      <c r="G23" s="21" t="str">
        <f>VLOOKUP('Fr-SO2'!$B$1,'Fr-SO2'!$A$3:$C$12,3)</f>
        <v/>
      </c>
      <c r="H23">
        <f>'Fr-SO2'!$B$1</f>
        <v>10</v>
      </c>
      <c r="I23" s="18">
        <f>'Fr-SO2'!$C$1</f>
        <v>9</v>
      </c>
    </row>
    <row r="24" spans="1:9" ht="24" customHeight="1" x14ac:dyDescent="0.2">
      <c r="A24" s="5"/>
      <c r="B24" s="13" t="str">
        <f>IF(H23=I23,IF(G24="","Bitte Methodenbeschreibung eingeben!",""),IF(F23&lt;&gt;"",IF(MAX('Fr-SO2'!$A$3:$A12)=H23,"Bitte Methodenschlüssel auswählen!",""),""))</f>
        <v/>
      </c>
      <c r="C24" s="78"/>
      <c r="D24" s="7"/>
      <c r="E24" s="7"/>
      <c r="F24" s="6"/>
      <c r="G24" s="20"/>
    </row>
    <row r="25" spans="1:9" x14ac:dyDescent="0.2">
      <c r="A25" s="5">
        <v>9</v>
      </c>
      <c r="B25" s="6" t="s">
        <v>68</v>
      </c>
      <c r="C25" s="5"/>
      <c r="D25" s="7" t="s">
        <v>17</v>
      </c>
      <c r="E25" s="7">
        <v>3</v>
      </c>
      <c r="F25" s="16"/>
      <c r="G25" s="21" t="str">
        <f>VLOOKUP('Ges-SO2'!$B$1,'Ges-SO2'!$A$3:$C$21,3)</f>
        <v xml:space="preserve"> </v>
      </c>
      <c r="H25">
        <f>'Ges-SO2'!$B$1</f>
        <v>19</v>
      </c>
      <c r="I25" s="18">
        <f>'Ges-SO2'!$C$1</f>
        <v>18</v>
      </c>
    </row>
    <row r="26" spans="1:9" ht="24" customHeight="1" x14ac:dyDescent="0.2">
      <c r="A26" s="5"/>
      <c r="B26" s="13" t="str">
        <f>IF(H25=I25,IF(G26="","Bitte Methodenbeschreibung!",""),IF(F25&lt;&gt;"",IF(MAX('Ges-SO2'!$A$3:$A21)=H25,"Bitte Methodenschlüssel auswählen!",""),""))</f>
        <v/>
      </c>
      <c r="C26" s="78"/>
      <c r="D26" s="7"/>
      <c r="E26" s="7"/>
      <c r="F26" s="6"/>
      <c r="G26" s="20"/>
    </row>
    <row r="27" spans="1:9" s="51" customFormat="1" ht="18.75" customHeight="1" thickBot="1" x14ac:dyDescent="0.25">
      <c r="A27" s="48">
        <v>10</v>
      </c>
      <c r="B27" s="8" t="s">
        <v>236</v>
      </c>
      <c r="C27" s="48"/>
      <c r="D27" s="49" t="s">
        <v>17</v>
      </c>
      <c r="E27" s="49">
        <v>3</v>
      </c>
      <c r="F27" s="50"/>
      <c r="G27" s="14" t="str">
        <f>VLOOKUP(Reduktone!$B$1,Reduktone!$A$3:$C$11,3)</f>
        <v xml:space="preserve"> </v>
      </c>
      <c r="H27" s="51">
        <f>Reduktone!$B$1</f>
        <v>9</v>
      </c>
      <c r="I27" s="52">
        <f>Reduktone!$C$1</f>
        <v>8</v>
      </c>
    </row>
    <row r="28" spans="1:9" ht="24" customHeight="1" thickTop="1" thickBot="1" x14ac:dyDescent="0.25">
      <c r="A28" s="5"/>
      <c r="B28" s="13" t="str">
        <f>IF(H27=I27,IF(G28="","Bitte Methodenbeschreibung eingeben!",""),IF(F27&lt;&gt;"",IF(MAX(Reduktone!$A$3:$A11)=H27,"Bitte Methodenschlüssel auswählen!",""),""))</f>
        <v/>
      </c>
      <c r="C28" s="13"/>
      <c r="D28" s="7" t="s">
        <v>95</v>
      </c>
      <c r="E28" s="7" t="s">
        <v>113</v>
      </c>
      <c r="F28" s="44"/>
      <c r="G28" s="20"/>
    </row>
    <row r="29" spans="1:9" s="51" customFormat="1" ht="24" customHeight="1" thickTop="1" x14ac:dyDescent="0.2">
      <c r="A29" s="48"/>
      <c r="B29" s="84" t="s">
        <v>245</v>
      </c>
      <c r="C29" s="13"/>
      <c r="D29" s="49"/>
      <c r="E29" s="49"/>
      <c r="F29" s="49"/>
      <c r="G29" s="40"/>
    </row>
    <row r="30" spans="1:9" ht="14.25" customHeight="1" x14ac:dyDescent="0.2">
      <c r="A30" s="5">
        <v>11</v>
      </c>
      <c r="B30" s="6" t="s">
        <v>182</v>
      </c>
      <c r="C30" s="5"/>
      <c r="D30" s="7" t="s">
        <v>11</v>
      </c>
      <c r="E30" s="7">
        <v>3</v>
      </c>
      <c r="F30" s="15"/>
      <c r="G30" s="21" t="str">
        <f>VLOOKUP(Glucose!$B$1,Glucose!$A$3:$C$10,3)</f>
        <v/>
      </c>
      <c r="H30">
        <f>Glucose!$B$1</f>
        <v>8</v>
      </c>
      <c r="I30" s="18">
        <f>Glucose!$C$1</f>
        <v>7</v>
      </c>
    </row>
    <row r="31" spans="1:9" ht="24" customHeight="1" x14ac:dyDescent="0.2">
      <c r="A31" s="5"/>
      <c r="B31" s="13" t="str">
        <f>IF(H30=I30,IF(G31="","Bitte Methodenbeschreibung eingeben!",""),IF(F30&lt;&gt;"",IF(MAX(Glucose!$A$3:$A10)=H30,"Bitte Methodenschlüssel auswählen!",""),""))</f>
        <v/>
      </c>
      <c r="C31" s="13"/>
      <c r="D31" s="14" t="str">
        <f>IF(H30&lt;3,IF(G31="","Wie haben Sie kalibriert?",""),"")</f>
        <v/>
      </c>
      <c r="E31" s="7"/>
      <c r="F31" s="6"/>
      <c r="G31" s="20"/>
    </row>
    <row r="32" spans="1:9" ht="6.2" customHeight="1" x14ac:dyDescent="0.2">
      <c r="A32" s="5"/>
      <c r="B32" s="8"/>
      <c r="C32" s="8"/>
      <c r="D32" s="7"/>
      <c r="E32" s="7"/>
      <c r="F32" s="6"/>
      <c r="G32" s="6"/>
    </row>
    <row r="33" spans="1:9" ht="6.2" customHeight="1" x14ac:dyDescent="0.2">
      <c r="A33" s="5"/>
      <c r="B33" s="8"/>
      <c r="C33" s="8"/>
      <c r="D33" s="7"/>
      <c r="E33" s="7"/>
      <c r="F33" s="6"/>
      <c r="G33" s="6"/>
    </row>
    <row r="34" spans="1:9" x14ac:dyDescent="0.2">
      <c r="A34" s="5">
        <v>12</v>
      </c>
      <c r="B34" s="6" t="s">
        <v>183</v>
      </c>
      <c r="C34" s="5"/>
      <c r="D34" s="7" t="s">
        <v>11</v>
      </c>
      <c r="E34" s="7">
        <v>3</v>
      </c>
      <c r="F34" s="15"/>
      <c r="G34" s="21" t="str">
        <f>VLOOKUP(Fructose!$B$1,Fructose!$A$3:$C$10,3)</f>
        <v xml:space="preserve"> </v>
      </c>
      <c r="H34">
        <f>Fructose!$B$1</f>
        <v>8</v>
      </c>
      <c r="I34" s="18">
        <f>Fructose!$C$1</f>
        <v>7</v>
      </c>
    </row>
    <row r="35" spans="1:9" ht="24" customHeight="1" x14ac:dyDescent="0.2">
      <c r="A35" s="5"/>
      <c r="B35" s="13" t="str">
        <f>IF(H34=I34,IF(G35="","Bitte Methodenbeschreibung eingeben!",""),IF(F34&lt;&gt;"",IF(MAX(Fructose!$A$3:$A10)=H34,"Bitte Methodenschlüssel auswählen!",""),""))</f>
        <v/>
      </c>
      <c r="C35" s="5"/>
      <c r="D35" s="14" t="str">
        <f>IF(H34&lt;3,IF(G35="","Wie haben Sie kalibriert?",""),"")</f>
        <v/>
      </c>
      <c r="E35" s="7"/>
      <c r="F35" s="7"/>
      <c r="G35" s="20"/>
      <c r="I35" s="18"/>
    </row>
    <row r="36" spans="1:9" ht="18" customHeight="1" x14ac:dyDescent="0.2">
      <c r="A36" s="48">
        <v>13</v>
      </c>
      <c r="B36" s="14" t="s">
        <v>370</v>
      </c>
      <c r="C36" s="53"/>
      <c r="D36" s="49" t="s">
        <v>11</v>
      </c>
      <c r="E36" s="49">
        <v>3</v>
      </c>
      <c r="F36" s="68"/>
      <c r="G36" s="93" t="str">
        <f>VLOOKUP('CO2'!$B$1,'CO2'!$A$3:$C$8,3)</f>
        <v xml:space="preserve"> </v>
      </c>
      <c r="H36" s="19">
        <f>'CO2'!$B$1</f>
        <v>6</v>
      </c>
      <c r="I36" s="18">
        <f>'CO2'!$C$1</f>
        <v>5</v>
      </c>
    </row>
    <row r="37" spans="1:9" ht="24.95" customHeight="1" x14ac:dyDescent="0.2">
      <c r="A37" s="5"/>
      <c r="B37" s="13" t="str">
        <f>IF(H36=I36,IF(G37="","Bitte Methodenbeschreibung eingeben!",""),IF(F36&lt;&gt;"",IF(MAX('CO2'!$A$3:$A8)=H36,"Bitte Methodenschlüssel auswählen!",""),""))</f>
        <v/>
      </c>
      <c r="C37" s="13"/>
      <c r="D37" s="14"/>
      <c r="E37" s="12"/>
      <c r="F37" s="12"/>
      <c r="G37" s="71"/>
    </row>
    <row r="38" spans="1:9" ht="18" customHeight="1" x14ac:dyDescent="0.2">
      <c r="A38" s="48">
        <v>14</v>
      </c>
      <c r="B38" s="14" t="s">
        <v>391</v>
      </c>
      <c r="C38" s="53"/>
      <c r="D38" s="49" t="s">
        <v>184</v>
      </c>
      <c r="E38" s="49">
        <v>3</v>
      </c>
      <c r="F38" s="68"/>
      <c r="G38" s="93" t="str">
        <f>VLOOKUP(Überdruck!$B$1,Überdruck!$A$3:$C$10,3)</f>
        <v xml:space="preserve"> </v>
      </c>
      <c r="H38" s="19">
        <f>Überdruck!$B$1</f>
        <v>8</v>
      </c>
      <c r="I38" s="18">
        <f>Überdruck!$C$1</f>
        <v>7</v>
      </c>
    </row>
    <row r="39" spans="1:9" ht="18.75" customHeight="1" x14ac:dyDescent="0.2">
      <c r="A39" s="5"/>
      <c r="B39" s="13" t="str">
        <f>IF(H38=I38,IF(G39="","Bitte Methodenbeschreibung eingeben!",""),IF(F38&lt;&gt;"",IF(MAX(Überdruck!$A$3:$A10)=H38,"Bitte Methodenschlüssel auswählen!",""),""))</f>
        <v/>
      </c>
      <c r="C39" s="13"/>
      <c r="D39" s="14"/>
      <c r="E39" s="12"/>
      <c r="F39" s="12"/>
      <c r="G39" s="71"/>
    </row>
    <row r="40" spans="1:9" ht="9" customHeight="1" x14ac:dyDescent="0.2">
      <c r="A40" s="5"/>
      <c r="B40" s="85"/>
      <c r="C40" s="13"/>
      <c r="D40" s="14"/>
      <c r="E40" s="14"/>
      <c r="F40" s="14"/>
      <c r="G40" s="35"/>
      <c r="H40" s="70"/>
      <c r="I40" s="70"/>
    </row>
    <row r="41" spans="1:9" ht="9.75" customHeight="1" x14ac:dyDescent="0.2">
      <c r="A41" s="5"/>
      <c r="B41" s="13"/>
      <c r="C41" s="13"/>
      <c r="D41" s="14"/>
      <c r="E41" s="14"/>
      <c r="F41" s="14"/>
      <c r="G41" s="71"/>
      <c r="H41" s="70"/>
      <c r="I41" s="70"/>
    </row>
    <row r="42" spans="1:9" x14ac:dyDescent="0.2">
      <c r="A42" s="63"/>
      <c r="B42" s="6" t="s">
        <v>366</v>
      </c>
      <c r="C42" s="5"/>
      <c r="D42" s="7" t="s">
        <v>185</v>
      </c>
      <c r="E42" s="7">
        <v>3</v>
      </c>
      <c r="F42" s="16"/>
      <c r="G42" s="40"/>
    </row>
    <row r="43" spans="1:9" x14ac:dyDescent="0.2">
      <c r="A43" s="63"/>
      <c r="B43" s="69" t="s">
        <v>246</v>
      </c>
      <c r="C43" s="5"/>
      <c r="D43" s="5"/>
      <c r="E43" s="5"/>
      <c r="F43" s="5"/>
      <c r="G43" s="40"/>
    </row>
    <row r="44" spans="1:9" x14ac:dyDescent="0.2">
      <c r="A44" s="63"/>
      <c r="B44" s="6" t="s">
        <v>186</v>
      </c>
      <c r="C44" s="5"/>
      <c r="D44" s="7" t="s">
        <v>184</v>
      </c>
      <c r="E44" s="7">
        <v>3</v>
      </c>
      <c r="F44" s="15"/>
      <c r="G44" s="40"/>
    </row>
    <row r="45" spans="1:9" x14ac:dyDescent="0.2">
      <c r="A45" s="63"/>
      <c r="B45" s="5"/>
      <c r="C45" s="5"/>
      <c r="D45" s="5"/>
      <c r="E45" s="5"/>
      <c r="F45" s="5"/>
      <c r="G45" s="40"/>
    </row>
    <row r="46" spans="1:9" x14ac:dyDescent="0.2">
      <c r="A46" s="5"/>
      <c r="B46" s="13" t="s">
        <v>187</v>
      </c>
      <c r="C46" s="13"/>
      <c r="D46" s="14"/>
      <c r="E46" s="12"/>
      <c r="F46" s="12"/>
      <c r="G46" s="93" t="str">
        <f>VLOOKUP(Überdruck!$B$21,Überdruck!$A$23:$C$28,3)</f>
        <v xml:space="preserve"> </v>
      </c>
      <c r="H46" s="19">
        <f>Überdruck!$B$21</f>
        <v>6</v>
      </c>
      <c r="I46" s="18">
        <f>Überdruck!$C$21</f>
        <v>5</v>
      </c>
    </row>
    <row r="47" spans="1:9" ht="24.95" customHeight="1" x14ac:dyDescent="0.2">
      <c r="A47" s="5"/>
      <c r="B47" s="13" t="str">
        <f>IF($H$46=$I$46,IF(G47="","Bitte ausfüllen!",""),"")</f>
        <v/>
      </c>
      <c r="C47" s="13"/>
      <c r="D47" s="14"/>
      <c r="E47" s="12"/>
      <c r="F47" s="12"/>
      <c r="G47" s="71"/>
    </row>
    <row r="48" spans="1:9" ht="14.25" customHeight="1" x14ac:dyDescent="0.2">
      <c r="A48" s="63"/>
      <c r="B48" s="63"/>
      <c r="C48" s="63"/>
      <c r="D48" s="63"/>
      <c r="E48" s="63"/>
      <c r="F48" s="63"/>
      <c r="G48" s="63"/>
    </row>
  </sheetData>
  <sheetProtection algorithmName="SHA-512" hashValue="zdQ9eCsMo9J+V4wpXQqbNpyuz5GLsck3bxB1zNgcN8JMuGz60Y7ycjv5TxNKOXORH/zPVg1Trm3ZkQYSxdhEkg==" saltValue="zk9nS1a5uUOv1dedRLEkIQ==" spinCount="100000" sheet="1" objects="1" scenarios="1"/>
  <phoneticPr fontId="0" type="noConversion"/>
  <conditionalFormatting sqref="G2 C2:C3">
    <cfRule type="cellIs" dxfId="18" priority="58" stopIfTrue="1" operator="equal">
      <formula>""</formula>
    </cfRule>
  </conditionalFormatting>
  <conditionalFormatting sqref="G10">
    <cfRule type="expression" dxfId="17" priority="35" stopIfTrue="1">
      <formula>$H$9-$I$9=0</formula>
    </cfRule>
  </conditionalFormatting>
  <conditionalFormatting sqref="G12">
    <cfRule type="expression" dxfId="16" priority="38" stopIfTrue="1">
      <formula>$H$11-$I$11=0</formula>
    </cfRule>
  </conditionalFormatting>
  <conditionalFormatting sqref="G14">
    <cfRule type="expression" dxfId="15" priority="39" stopIfTrue="1">
      <formula>$H$13-$I$13=0</formula>
    </cfRule>
  </conditionalFormatting>
  <conditionalFormatting sqref="G16">
    <cfRule type="expression" dxfId="14" priority="40" stopIfTrue="1">
      <formula>$H$15-$I$15=0</formula>
    </cfRule>
  </conditionalFormatting>
  <conditionalFormatting sqref="G18">
    <cfRule type="expression" dxfId="13" priority="41" stopIfTrue="1">
      <formula>$H$17-$I$17=0</formula>
    </cfRule>
  </conditionalFormatting>
  <conditionalFormatting sqref="G20">
    <cfRule type="expression" dxfId="12" priority="2" stopIfTrue="1">
      <formula>OR($H$19-$I$19=0,$H$19=6)</formula>
    </cfRule>
  </conditionalFormatting>
  <conditionalFormatting sqref="G22">
    <cfRule type="expression" dxfId="11" priority="43" stopIfTrue="1">
      <formula>$H$21-$I$21=0</formula>
    </cfRule>
  </conditionalFormatting>
  <conditionalFormatting sqref="G24">
    <cfRule type="expression" dxfId="10" priority="44" stopIfTrue="1">
      <formula>$H$23-$I$23=0</formula>
    </cfRule>
  </conditionalFormatting>
  <conditionalFormatting sqref="G26">
    <cfRule type="expression" dxfId="9" priority="56" stopIfTrue="1">
      <formula>$H$25-$I$25=0</formula>
    </cfRule>
  </conditionalFormatting>
  <conditionalFormatting sqref="G28">
    <cfRule type="expression" dxfId="8" priority="45" stopIfTrue="1">
      <formula>$H$27-$I$27=0</formula>
    </cfRule>
  </conditionalFormatting>
  <conditionalFormatting sqref="G31">
    <cfRule type="expression" dxfId="7" priority="46" stopIfTrue="1">
      <formula>OR($H$30-$I$30=0,$H$30&lt;3)</formula>
    </cfRule>
  </conditionalFormatting>
  <conditionalFormatting sqref="G35">
    <cfRule type="expression" dxfId="6" priority="3" stopIfTrue="1">
      <formula>OR($H$34-$I$34=0,$H$34&lt;3)</formula>
    </cfRule>
  </conditionalFormatting>
  <conditionalFormatting sqref="G37">
    <cfRule type="expression" dxfId="5" priority="8" stopIfTrue="1">
      <formula>$H$36-$I$36=0</formula>
    </cfRule>
  </conditionalFormatting>
  <conditionalFormatting sqref="G39">
    <cfRule type="expression" dxfId="4" priority="7" stopIfTrue="1">
      <formula>$H$38-$I$38=0</formula>
    </cfRule>
  </conditionalFormatting>
  <conditionalFormatting sqref="G47">
    <cfRule type="expression" dxfId="3" priority="6" stopIfTrue="1">
      <formula>$H$46-$I$46=0</formula>
    </cfRule>
  </conditionalFormatting>
  <conditionalFormatting sqref="H9 H11 H13 H15 H17 H19 H21 H23 H25 H27 H30 H34:H36">
    <cfRule type="expression" dxfId="2" priority="32" stopIfTrue="1">
      <formula>$H9-$I9=1</formula>
    </cfRule>
  </conditionalFormatting>
  <conditionalFormatting sqref="H38">
    <cfRule type="expression" dxfId="1" priority="23" stopIfTrue="1">
      <formula>$H38-$I38=1</formula>
    </cfRule>
  </conditionalFormatting>
  <conditionalFormatting sqref="H46">
    <cfRule type="expression" dxfId="0" priority="12" stopIfTrue="1">
      <formula>$H46-$I46=1</formula>
    </cfRule>
  </conditionalFormatting>
  <pageMargins left="0" right="0" top="0.59055118110236227" bottom="0.78740157480314965" header="0.31496062992125984" footer="0.31496062992125984"/>
  <pageSetup paperSize="9" scale="54" orientation="landscape" r:id="rId1"/>
  <headerFooter alignWithMargins="0">
    <oddHeader>&amp;L&amp;11Landwirtschaftskammer Rheinland-Pfalz&amp;R&amp;11Laborvergleichsuntersuchung 2026</oddHeader>
    <oddFooter>&amp;C&amp;11Seite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6" r:id="rId4" name="Drop Down 12">
              <controlPr locked="0" defaultSize="0" autoLine="0" autoPict="0">
                <anchor moveWithCells="1">
                  <from>
                    <xdr:col>2</xdr:col>
                    <xdr:colOff>0</xdr:colOff>
                    <xdr:row>7</xdr:row>
                    <xdr:rowOff>152400</xdr:rowOff>
                  </from>
                  <to>
                    <xdr:col>2</xdr:col>
                    <xdr:colOff>1295400</xdr:colOff>
                    <xdr:row>9</xdr:row>
                    <xdr:rowOff>0</xdr:rowOff>
                  </to>
                </anchor>
              </controlPr>
            </control>
          </mc:Choice>
        </mc:AlternateContent>
        <mc:AlternateContent xmlns:mc="http://schemas.openxmlformats.org/markup-compatibility/2006">
          <mc:Choice Requires="x14">
            <control shapeId="1038" r:id="rId5" name="Drop Down 14">
              <controlPr locked="0" defaultSize="0" autoLine="0" autoPict="0">
                <anchor moveWithCells="1">
                  <from>
                    <xdr:col>2</xdr:col>
                    <xdr:colOff>0</xdr:colOff>
                    <xdr:row>11</xdr:row>
                    <xdr:rowOff>285750</xdr:rowOff>
                  </from>
                  <to>
                    <xdr:col>2</xdr:col>
                    <xdr:colOff>1295400</xdr:colOff>
                    <xdr:row>13</xdr:row>
                    <xdr:rowOff>9525</xdr:rowOff>
                  </to>
                </anchor>
              </controlPr>
            </control>
          </mc:Choice>
        </mc:AlternateContent>
        <mc:AlternateContent xmlns:mc="http://schemas.openxmlformats.org/markup-compatibility/2006">
          <mc:Choice Requires="x14">
            <control shapeId="1041" r:id="rId6" name="Drop Down 17">
              <controlPr locked="0" defaultSize="0" autoLine="0" autoPict="0">
                <anchor moveWithCells="1">
                  <from>
                    <xdr:col>2</xdr:col>
                    <xdr:colOff>9525</xdr:colOff>
                    <xdr:row>22</xdr:row>
                    <xdr:rowOff>0</xdr:rowOff>
                  </from>
                  <to>
                    <xdr:col>2</xdr:col>
                    <xdr:colOff>1304925</xdr:colOff>
                    <xdr:row>23</xdr:row>
                    <xdr:rowOff>28575</xdr:rowOff>
                  </to>
                </anchor>
              </controlPr>
            </control>
          </mc:Choice>
        </mc:AlternateContent>
        <mc:AlternateContent xmlns:mc="http://schemas.openxmlformats.org/markup-compatibility/2006">
          <mc:Choice Requires="x14">
            <control shapeId="1042" r:id="rId7" name="Drop Down 18">
              <controlPr locked="0" defaultSize="0" autoLine="0" autoPict="0">
                <anchor moveWithCells="1">
                  <from>
                    <xdr:col>2</xdr:col>
                    <xdr:colOff>0</xdr:colOff>
                    <xdr:row>24</xdr:row>
                    <xdr:rowOff>0</xdr:rowOff>
                  </from>
                  <to>
                    <xdr:col>2</xdr:col>
                    <xdr:colOff>1295400</xdr:colOff>
                    <xdr:row>25</xdr:row>
                    <xdr:rowOff>28575</xdr:rowOff>
                  </to>
                </anchor>
              </controlPr>
            </control>
          </mc:Choice>
        </mc:AlternateContent>
        <mc:AlternateContent xmlns:mc="http://schemas.openxmlformats.org/markup-compatibility/2006">
          <mc:Choice Requires="x14">
            <control shapeId="1043" r:id="rId8" name="Drop Down 19">
              <controlPr locked="0" defaultSize="0" autoLine="0" autoPict="0">
                <anchor moveWithCells="1">
                  <from>
                    <xdr:col>2</xdr:col>
                    <xdr:colOff>0</xdr:colOff>
                    <xdr:row>10</xdr:row>
                    <xdr:rowOff>0</xdr:rowOff>
                  </from>
                  <to>
                    <xdr:col>2</xdr:col>
                    <xdr:colOff>1295400</xdr:colOff>
                    <xdr:row>11</xdr:row>
                    <xdr:rowOff>28575</xdr:rowOff>
                  </to>
                </anchor>
              </controlPr>
            </control>
          </mc:Choice>
        </mc:AlternateContent>
        <mc:AlternateContent xmlns:mc="http://schemas.openxmlformats.org/markup-compatibility/2006">
          <mc:Choice Requires="x14">
            <control shapeId="1044" r:id="rId9" name="Drop Down 20">
              <controlPr locked="0" defaultSize="0" autoLine="0" autoPict="0">
                <anchor moveWithCells="1">
                  <from>
                    <xdr:col>2</xdr:col>
                    <xdr:colOff>9525</xdr:colOff>
                    <xdr:row>26</xdr:row>
                    <xdr:rowOff>19050</xdr:rowOff>
                  </from>
                  <to>
                    <xdr:col>2</xdr:col>
                    <xdr:colOff>1304925</xdr:colOff>
                    <xdr:row>26</xdr:row>
                    <xdr:rowOff>228600</xdr:rowOff>
                  </to>
                </anchor>
              </controlPr>
            </control>
          </mc:Choice>
        </mc:AlternateContent>
        <mc:AlternateContent xmlns:mc="http://schemas.openxmlformats.org/markup-compatibility/2006">
          <mc:Choice Requires="x14">
            <control shapeId="1045" r:id="rId10" name="Drop Down 21">
              <controlPr locked="0" defaultSize="0" autoLine="0" autoPict="0">
                <anchor moveWithCells="1">
                  <from>
                    <xdr:col>2</xdr:col>
                    <xdr:colOff>9525</xdr:colOff>
                    <xdr:row>14</xdr:row>
                    <xdr:rowOff>0</xdr:rowOff>
                  </from>
                  <to>
                    <xdr:col>2</xdr:col>
                    <xdr:colOff>1304925</xdr:colOff>
                    <xdr:row>15</xdr:row>
                    <xdr:rowOff>28575</xdr:rowOff>
                  </to>
                </anchor>
              </controlPr>
            </control>
          </mc:Choice>
        </mc:AlternateContent>
        <mc:AlternateContent xmlns:mc="http://schemas.openxmlformats.org/markup-compatibility/2006">
          <mc:Choice Requires="x14">
            <control shapeId="1046" r:id="rId11" name="Drop Down 22">
              <controlPr locked="0" defaultSize="0" autoLine="0" autoPict="0">
                <anchor moveWithCells="1">
                  <from>
                    <xdr:col>2</xdr:col>
                    <xdr:colOff>0</xdr:colOff>
                    <xdr:row>16</xdr:row>
                    <xdr:rowOff>0</xdr:rowOff>
                  </from>
                  <to>
                    <xdr:col>2</xdr:col>
                    <xdr:colOff>1295400</xdr:colOff>
                    <xdr:row>17</xdr:row>
                    <xdr:rowOff>28575</xdr:rowOff>
                  </to>
                </anchor>
              </controlPr>
            </control>
          </mc:Choice>
        </mc:AlternateContent>
        <mc:AlternateContent xmlns:mc="http://schemas.openxmlformats.org/markup-compatibility/2006">
          <mc:Choice Requires="x14">
            <control shapeId="1047" r:id="rId12" name="Drop Down 23">
              <controlPr locked="0" defaultSize="0" autoLine="0" autoPict="0">
                <anchor moveWithCells="1">
                  <from>
                    <xdr:col>2</xdr:col>
                    <xdr:colOff>0</xdr:colOff>
                    <xdr:row>18</xdr:row>
                    <xdr:rowOff>9525</xdr:rowOff>
                  </from>
                  <to>
                    <xdr:col>2</xdr:col>
                    <xdr:colOff>1295400</xdr:colOff>
                    <xdr:row>19</xdr:row>
                    <xdr:rowOff>28575</xdr:rowOff>
                  </to>
                </anchor>
              </controlPr>
            </control>
          </mc:Choice>
        </mc:AlternateContent>
        <mc:AlternateContent xmlns:mc="http://schemas.openxmlformats.org/markup-compatibility/2006">
          <mc:Choice Requires="x14">
            <control shapeId="1048" r:id="rId13" name="Drop Down 24">
              <controlPr locked="0" defaultSize="0" autoLine="0" autoPict="0">
                <anchor moveWithCells="1">
                  <from>
                    <xdr:col>2</xdr:col>
                    <xdr:colOff>0</xdr:colOff>
                    <xdr:row>20</xdr:row>
                    <xdr:rowOff>0</xdr:rowOff>
                  </from>
                  <to>
                    <xdr:col>2</xdr:col>
                    <xdr:colOff>1295400</xdr:colOff>
                    <xdr:row>21</xdr:row>
                    <xdr:rowOff>28575</xdr:rowOff>
                  </to>
                </anchor>
              </controlPr>
            </control>
          </mc:Choice>
        </mc:AlternateContent>
        <mc:AlternateContent xmlns:mc="http://schemas.openxmlformats.org/markup-compatibility/2006">
          <mc:Choice Requires="x14">
            <control shapeId="1049" r:id="rId14" name="Drop Down 25">
              <controlPr locked="0" defaultSize="0" autoLine="0" autoPict="0">
                <anchor moveWithCells="1">
                  <from>
                    <xdr:col>2</xdr:col>
                    <xdr:colOff>0</xdr:colOff>
                    <xdr:row>28</xdr:row>
                    <xdr:rowOff>285750</xdr:rowOff>
                  </from>
                  <to>
                    <xdr:col>2</xdr:col>
                    <xdr:colOff>1295400</xdr:colOff>
                    <xdr:row>30</xdr:row>
                    <xdr:rowOff>9525</xdr:rowOff>
                  </to>
                </anchor>
              </controlPr>
            </control>
          </mc:Choice>
        </mc:AlternateContent>
        <mc:AlternateContent xmlns:mc="http://schemas.openxmlformats.org/markup-compatibility/2006">
          <mc:Choice Requires="x14">
            <control shapeId="1050" r:id="rId15" name="Drop Down 26">
              <controlPr locked="0" defaultSize="0" autoLine="0" autoPict="0">
                <anchor moveWithCells="1">
                  <from>
                    <xdr:col>1</xdr:col>
                    <xdr:colOff>2200275</xdr:colOff>
                    <xdr:row>33</xdr:row>
                    <xdr:rowOff>0</xdr:rowOff>
                  </from>
                  <to>
                    <xdr:col>2</xdr:col>
                    <xdr:colOff>1285875</xdr:colOff>
                    <xdr:row>34</xdr:row>
                    <xdr:rowOff>28575</xdr:rowOff>
                  </to>
                </anchor>
              </controlPr>
            </control>
          </mc:Choice>
        </mc:AlternateContent>
        <mc:AlternateContent xmlns:mc="http://schemas.openxmlformats.org/markup-compatibility/2006">
          <mc:Choice Requires="x14">
            <control shapeId="1051" r:id="rId16" name="Drop Down 27">
              <controlPr locked="0" defaultSize="0" autoLine="0" autoPict="0">
                <anchor moveWithCells="1">
                  <from>
                    <xdr:col>1</xdr:col>
                    <xdr:colOff>2200275</xdr:colOff>
                    <xdr:row>35</xdr:row>
                    <xdr:rowOff>9525</xdr:rowOff>
                  </from>
                  <to>
                    <xdr:col>2</xdr:col>
                    <xdr:colOff>1285875</xdr:colOff>
                    <xdr:row>35</xdr:row>
                    <xdr:rowOff>219075</xdr:rowOff>
                  </to>
                </anchor>
              </controlPr>
            </control>
          </mc:Choice>
        </mc:AlternateContent>
        <mc:AlternateContent xmlns:mc="http://schemas.openxmlformats.org/markup-compatibility/2006">
          <mc:Choice Requires="x14">
            <control shapeId="1052" r:id="rId17" name="Drop Down 28">
              <controlPr locked="0" defaultSize="0" autoLine="0" autoPict="0">
                <anchor moveWithCells="1">
                  <from>
                    <xdr:col>1</xdr:col>
                    <xdr:colOff>2200275</xdr:colOff>
                    <xdr:row>36</xdr:row>
                    <xdr:rowOff>304800</xdr:rowOff>
                  </from>
                  <to>
                    <xdr:col>2</xdr:col>
                    <xdr:colOff>1285875</xdr:colOff>
                    <xdr:row>37</xdr:row>
                    <xdr:rowOff>200025</xdr:rowOff>
                  </to>
                </anchor>
              </controlPr>
            </control>
          </mc:Choice>
        </mc:AlternateContent>
        <mc:AlternateContent xmlns:mc="http://schemas.openxmlformats.org/markup-compatibility/2006">
          <mc:Choice Requires="x14">
            <control shapeId="1053" r:id="rId18" name="Drop Down 29">
              <controlPr locked="0" defaultSize="0" autoLine="0" autoPict="0">
                <anchor moveWithCells="1">
                  <from>
                    <xdr:col>1</xdr:col>
                    <xdr:colOff>2181225</xdr:colOff>
                    <xdr:row>45</xdr:row>
                    <xdr:rowOff>0</xdr:rowOff>
                  </from>
                  <to>
                    <xdr:col>2</xdr:col>
                    <xdr:colOff>1266825</xdr:colOff>
                    <xdr:row>46</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2"/>
  <sheetViews>
    <sheetView topLeftCell="A2" workbookViewId="0">
      <selection activeCell="D29" sqref="D29"/>
    </sheetView>
  </sheetViews>
  <sheetFormatPr baseColWidth="10" defaultRowHeight="12.75" x14ac:dyDescent="0.2"/>
  <cols>
    <col min="1" max="1" width="90.7109375" customWidth="1"/>
    <col min="2" max="6" width="12.7109375" customWidth="1"/>
  </cols>
  <sheetData>
    <row r="1" spans="1:6" hidden="1" x14ac:dyDescent="0.2">
      <c r="A1" s="36" t="s">
        <v>222</v>
      </c>
    </row>
    <row r="2" spans="1:6" ht="24" customHeight="1" x14ac:dyDescent="0.2">
      <c r="A2" s="100" t="s">
        <v>343</v>
      </c>
      <c r="B2" s="22"/>
      <c r="C2" s="22"/>
      <c r="D2" s="22"/>
      <c r="E2" s="22"/>
      <c r="F2" s="22"/>
    </row>
    <row r="3" spans="1:6" ht="14.25" x14ac:dyDescent="0.2">
      <c r="A3" s="118"/>
      <c r="B3" s="22"/>
      <c r="C3" s="22"/>
      <c r="D3" s="22"/>
      <c r="E3" s="22"/>
      <c r="F3" s="22"/>
    </row>
    <row r="4" spans="1:6" ht="14.25" x14ac:dyDescent="0.2">
      <c r="A4" s="117"/>
      <c r="B4" s="22"/>
      <c r="C4" s="22"/>
      <c r="D4" s="22"/>
      <c r="E4" s="22"/>
      <c r="F4" s="22"/>
    </row>
    <row r="5" spans="1:6" ht="14.25" x14ac:dyDescent="0.2">
      <c r="A5" s="117"/>
      <c r="B5" s="22"/>
      <c r="C5" s="22"/>
      <c r="D5" s="22"/>
      <c r="E5" s="22"/>
      <c r="F5" s="22"/>
    </row>
    <row r="6" spans="1:6" ht="14.25" x14ac:dyDescent="0.2">
      <c r="A6" s="117"/>
      <c r="B6" s="22"/>
      <c r="C6" s="22"/>
      <c r="D6" s="22"/>
      <c r="E6" s="22"/>
      <c r="F6" s="22"/>
    </row>
    <row r="7" spans="1:6" ht="14.25" x14ac:dyDescent="0.2">
      <c r="A7" s="117"/>
      <c r="B7" s="22"/>
      <c r="C7" s="22"/>
      <c r="D7" s="22"/>
      <c r="E7" s="22"/>
      <c r="F7" s="22"/>
    </row>
    <row r="8" spans="1:6" ht="14.25" x14ac:dyDescent="0.2">
      <c r="A8" s="117"/>
      <c r="B8" s="22"/>
      <c r="C8" s="22"/>
      <c r="D8" s="22"/>
      <c r="E8" s="22"/>
      <c r="F8" s="22"/>
    </row>
    <row r="9" spans="1:6" ht="14.25" x14ac:dyDescent="0.2">
      <c r="A9" s="117"/>
      <c r="B9" s="22"/>
      <c r="C9" s="22"/>
      <c r="D9" s="22"/>
      <c r="E9" s="22"/>
      <c r="F9" s="22"/>
    </row>
    <row r="10" spans="1:6" ht="14.25" x14ac:dyDescent="0.2">
      <c r="A10" s="117"/>
      <c r="B10" s="22"/>
      <c r="C10" s="22"/>
      <c r="D10" s="22"/>
      <c r="E10" s="22"/>
      <c r="F10" s="22"/>
    </row>
    <row r="11" spans="1:6" ht="14.25" x14ac:dyDescent="0.2">
      <c r="A11" s="117"/>
      <c r="B11" s="22"/>
      <c r="C11" s="22"/>
      <c r="D11" s="22"/>
      <c r="E11" s="22"/>
      <c r="F11" s="22"/>
    </row>
    <row r="12" spans="1:6" ht="14.25" x14ac:dyDescent="0.2">
      <c r="A12" s="117"/>
      <c r="B12" s="22"/>
      <c r="C12" s="22"/>
      <c r="D12" s="22"/>
      <c r="E12" s="22"/>
      <c r="F12" s="22"/>
    </row>
    <row r="13" spans="1:6" ht="14.25" x14ac:dyDescent="0.2">
      <c r="A13" s="117"/>
      <c r="B13" s="22"/>
      <c r="C13" s="22"/>
      <c r="D13" s="22"/>
      <c r="E13" s="22"/>
      <c r="F13" s="22"/>
    </row>
    <row r="14" spans="1:6" ht="14.25" x14ac:dyDescent="0.2">
      <c r="A14" s="117"/>
      <c r="B14" s="22"/>
      <c r="C14" s="22"/>
      <c r="D14" s="22"/>
      <c r="E14" s="22"/>
      <c r="F14" s="22"/>
    </row>
    <row r="15" spans="1:6" ht="14.25" x14ac:dyDescent="0.2">
      <c r="A15" s="117"/>
      <c r="B15" s="22"/>
      <c r="C15" s="22"/>
      <c r="D15" s="22"/>
      <c r="E15" s="22"/>
      <c r="F15" s="22"/>
    </row>
    <row r="16" spans="1:6" ht="14.25" x14ac:dyDescent="0.2">
      <c r="A16" s="117"/>
      <c r="B16" s="22"/>
      <c r="C16" s="22"/>
      <c r="D16" s="22"/>
      <c r="E16" s="22"/>
      <c r="F16" s="22"/>
    </row>
    <row r="17" spans="1:6" ht="14.25" x14ac:dyDescent="0.2">
      <c r="A17" s="117"/>
      <c r="B17" s="22"/>
      <c r="C17" s="22"/>
      <c r="D17" s="22"/>
      <c r="E17" s="22"/>
      <c r="F17" s="22"/>
    </row>
    <row r="18" spans="1:6" ht="41.25" customHeight="1" x14ac:dyDescent="0.2">
      <c r="A18" s="99" t="s">
        <v>238</v>
      </c>
      <c r="B18" s="22"/>
      <c r="C18" s="22"/>
      <c r="D18" s="22"/>
      <c r="E18" s="22"/>
      <c r="F18" s="22"/>
    </row>
    <row r="19" spans="1:6" ht="15.75" hidden="1" x14ac:dyDescent="0.25">
      <c r="A19" s="31" t="s">
        <v>0</v>
      </c>
      <c r="B19" s="22"/>
      <c r="C19" s="22"/>
      <c r="D19" s="22"/>
      <c r="E19" s="22"/>
      <c r="F19" s="22"/>
    </row>
    <row r="20" spans="1:6" ht="14.25" x14ac:dyDescent="0.2">
      <c r="A20" s="116"/>
      <c r="B20" s="22"/>
      <c r="C20" s="22"/>
      <c r="D20" s="22"/>
      <c r="E20" s="22"/>
      <c r="F20" s="22"/>
    </row>
    <row r="21" spans="1:6" ht="14.25" x14ac:dyDescent="0.2">
      <c r="A21" s="117"/>
      <c r="B21" s="22"/>
      <c r="C21" s="22"/>
      <c r="D21" s="22"/>
      <c r="E21" s="22"/>
      <c r="F21" s="22"/>
    </row>
    <row r="22" spans="1:6" ht="14.25" x14ac:dyDescent="0.2">
      <c r="A22" s="117"/>
      <c r="B22" s="22"/>
      <c r="C22" s="22"/>
      <c r="D22" s="22"/>
      <c r="E22" s="22"/>
      <c r="F22" s="22"/>
    </row>
    <row r="23" spans="1:6" ht="14.25" x14ac:dyDescent="0.2">
      <c r="A23" s="117"/>
      <c r="B23" s="22"/>
      <c r="C23" s="22"/>
      <c r="D23" s="22"/>
      <c r="E23" s="22"/>
      <c r="F23" s="22"/>
    </row>
    <row r="24" spans="1:6" ht="14.25" x14ac:dyDescent="0.2">
      <c r="A24" s="117"/>
      <c r="B24" s="22"/>
      <c r="C24" s="22"/>
      <c r="D24" s="22"/>
      <c r="E24" s="22"/>
      <c r="F24" s="22"/>
    </row>
    <row r="25" spans="1:6" ht="14.25" x14ac:dyDescent="0.2">
      <c r="A25" s="117"/>
      <c r="B25" s="22"/>
      <c r="C25" s="22"/>
      <c r="D25" s="22"/>
      <c r="E25" s="22"/>
      <c r="F25" s="22"/>
    </row>
    <row r="26" spans="1:6" ht="14.25" x14ac:dyDescent="0.2">
      <c r="A26" s="117"/>
      <c r="B26" s="22"/>
      <c r="C26" s="22"/>
      <c r="D26" s="22"/>
      <c r="E26" s="22"/>
      <c r="F26" s="22"/>
    </row>
    <row r="27" spans="1:6" ht="14.25" x14ac:dyDescent="0.2">
      <c r="A27" s="117"/>
      <c r="B27" s="22"/>
      <c r="C27" s="22"/>
      <c r="D27" s="22"/>
      <c r="E27" s="22"/>
      <c r="F27" s="22"/>
    </row>
    <row r="28" spans="1:6" ht="14.25" x14ac:dyDescent="0.2">
      <c r="A28" s="117"/>
      <c r="B28" s="22"/>
      <c r="C28" s="22"/>
      <c r="D28" s="22"/>
      <c r="E28" s="22"/>
      <c r="F28" s="22"/>
    </row>
    <row r="29" spans="1:6" ht="14.25" x14ac:dyDescent="0.2">
      <c r="A29" s="117"/>
      <c r="B29" s="22"/>
      <c r="C29" s="22"/>
      <c r="D29" s="22"/>
      <c r="E29" s="22"/>
      <c r="F29" s="22"/>
    </row>
    <row r="30" spans="1:6" ht="14.25" x14ac:dyDescent="0.2">
      <c r="A30" s="117"/>
      <c r="B30" s="22"/>
      <c r="C30" s="22"/>
      <c r="D30" s="22"/>
      <c r="E30" s="22"/>
      <c r="F30" s="22"/>
    </row>
    <row r="31" spans="1:6" ht="14.25" x14ac:dyDescent="0.2">
      <c r="A31" s="117"/>
      <c r="B31" s="22"/>
      <c r="C31" s="22"/>
      <c r="D31" s="22"/>
      <c r="E31" s="22"/>
      <c r="F31" s="22"/>
    </row>
    <row r="32" spans="1:6" ht="14.25" x14ac:dyDescent="0.2">
      <c r="A32" s="117"/>
      <c r="B32" s="22"/>
      <c r="C32" s="22"/>
      <c r="D32" s="22"/>
      <c r="E32" s="22"/>
      <c r="F32" s="22"/>
    </row>
    <row r="33" spans="1:1" x14ac:dyDescent="0.2">
      <c r="A33" s="117"/>
    </row>
    <row r="34" spans="1:1" x14ac:dyDescent="0.2">
      <c r="A34" s="117"/>
    </row>
    <row r="35" spans="1:1" x14ac:dyDescent="0.2">
      <c r="A35" s="117"/>
    </row>
    <row r="36" spans="1:1" x14ac:dyDescent="0.2">
      <c r="A36" s="117"/>
    </row>
    <row r="37" spans="1:1" x14ac:dyDescent="0.2">
      <c r="A37" s="117"/>
    </row>
    <row r="38" spans="1:1" x14ac:dyDescent="0.2">
      <c r="A38" s="117"/>
    </row>
    <row r="39" spans="1:1" x14ac:dyDescent="0.2">
      <c r="A39" s="117"/>
    </row>
    <row r="40" spans="1:1" x14ac:dyDescent="0.2">
      <c r="A40" s="117"/>
    </row>
    <row r="41" spans="1:1" x14ac:dyDescent="0.2">
      <c r="A41" s="117"/>
    </row>
    <row r="42" spans="1:1" x14ac:dyDescent="0.2">
      <c r="A42" s="117"/>
    </row>
    <row r="43" spans="1:1" x14ac:dyDescent="0.2">
      <c r="A43" s="117"/>
    </row>
    <row r="44" spans="1:1" x14ac:dyDescent="0.2">
      <c r="A44" s="117"/>
    </row>
    <row r="45" spans="1:1" x14ac:dyDescent="0.2">
      <c r="A45" s="117"/>
    </row>
    <row r="46" spans="1:1" x14ac:dyDescent="0.2">
      <c r="A46" s="117"/>
    </row>
    <row r="47" spans="1:1" x14ac:dyDescent="0.2">
      <c r="A47" s="117"/>
    </row>
    <row r="48" spans="1:1" x14ac:dyDescent="0.2">
      <c r="A48" s="117"/>
    </row>
    <row r="49" spans="1:1" x14ac:dyDescent="0.2">
      <c r="A49" s="117"/>
    </row>
    <row r="50" spans="1:1" x14ac:dyDescent="0.2">
      <c r="A50" s="117"/>
    </row>
    <row r="51" spans="1:1" x14ac:dyDescent="0.2">
      <c r="A51" s="117"/>
    </row>
    <row r="52" spans="1:1" x14ac:dyDescent="0.2">
      <c r="A52" s="117"/>
    </row>
  </sheetData>
  <sheetProtection algorithmName="SHA-512" hashValue="xM+2WapAbu7TQPBDJbx2BewVapjgR0lJgF94Mxpgo2oOQZH2a5YnAsh0fwRuJeBKW0+k6rjzn3XB+HxKcTmeEQ==" saltValue="h7LkDUbNNFrzdymh75xI8w==" spinCount="100000" sheet="1" objects="1" scenarios="1"/>
  <mergeCells count="2">
    <mergeCell ref="A20:A52"/>
    <mergeCell ref="A3:A17"/>
  </mergeCells>
  <phoneticPr fontId="0" type="noConversion"/>
  <pageMargins left="0.78740157480314965" right="0.78740157480314965" top="0.98425196850393704" bottom="0.98425196850393704" header="0.51181102362204722" footer="0.51181102362204722"/>
  <pageSetup paperSize="9" orientation="portrait" r:id="rId1"/>
  <headerFooter alignWithMargins="0">
    <oddHeader>&amp;L&amp;11Landwirtschaftskammer Rheinland-Pfalz&amp;R&amp;11Laborvergleichsuntersuchung 2026</oddHeader>
    <oddFooter>Seite &amp;P von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2"/>
  <dimension ref="A1:C17"/>
  <sheetViews>
    <sheetView workbookViewId="0">
      <selection activeCell="A9" sqref="A9"/>
    </sheetView>
  </sheetViews>
  <sheetFormatPr baseColWidth="10" defaultRowHeight="12.75" x14ac:dyDescent="0.2"/>
  <cols>
    <col min="1" max="1" width="13.28515625" customWidth="1"/>
    <col min="2" max="2" width="17.140625" bestFit="1" customWidth="1"/>
    <col min="3" max="3" width="55.5703125" bestFit="1" customWidth="1"/>
  </cols>
  <sheetData>
    <row r="1" spans="1:3" x14ac:dyDescent="0.2">
      <c r="A1" t="str">
        <f>Ergebnisse!$B9</f>
        <v>Relative Dichte 20°C/20°C</v>
      </c>
      <c r="B1">
        <v>7</v>
      </c>
      <c r="C1">
        <f>MAX($A$3:$A$9)-1</f>
        <v>6</v>
      </c>
    </row>
    <row r="2" spans="1:3" x14ac:dyDescent="0.2">
      <c r="B2" t="s">
        <v>24</v>
      </c>
      <c r="C2" t="s">
        <v>7</v>
      </c>
    </row>
    <row r="3" spans="1:3" x14ac:dyDescent="0.2">
      <c r="A3">
        <v>1</v>
      </c>
      <c r="B3" s="9" t="s">
        <v>18</v>
      </c>
      <c r="C3" s="9" t="s">
        <v>282</v>
      </c>
    </row>
    <row r="4" spans="1:3" x14ac:dyDescent="0.2">
      <c r="A4">
        <v>2</v>
      </c>
      <c r="B4" s="9" t="s">
        <v>19</v>
      </c>
      <c r="C4" s="9" t="s">
        <v>283</v>
      </c>
    </row>
    <row r="5" spans="1:3" x14ac:dyDescent="0.2">
      <c r="A5">
        <v>3</v>
      </c>
      <c r="B5" s="9" t="s">
        <v>20</v>
      </c>
      <c r="C5" s="9" t="s">
        <v>284</v>
      </c>
    </row>
    <row r="6" spans="1:3" x14ac:dyDescent="0.2">
      <c r="A6">
        <v>4</v>
      </c>
      <c r="B6" s="9" t="s">
        <v>21</v>
      </c>
      <c r="C6" s="9" t="s">
        <v>265</v>
      </c>
    </row>
    <row r="7" spans="1:3" x14ac:dyDescent="0.2">
      <c r="A7" s="46">
        <v>5</v>
      </c>
      <c r="B7" s="80" t="s">
        <v>22</v>
      </c>
      <c r="C7" s="80" t="s">
        <v>65</v>
      </c>
    </row>
    <row r="8" spans="1:3" x14ac:dyDescent="0.2">
      <c r="A8">
        <v>6</v>
      </c>
      <c r="B8" s="9" t="s">
        <v>93</v>
      </c>
      <c r="C8" s="9" t="s">
        <v>12</v>
      </c>
    </row>
    <row r="9" spans="1:3" x14ac:dyDescent="0.2">
      <c r="A9">
        <v>7</v>
      </c>
      <c r="B9" s="9" t="s">
        <v>23</v>
      </c>
      <c r="C9" s="9" t="s">
        <v>12</v>
      </c>
    </row>
    <row r="11" spans="1:3" x14ac:dyDescent="0.2">
      <c r="B11" s="9"/>
      <c r="C11" s="80"/>
    </row>
    <row r="12" spans="1:3" x14ac:dyDescent="0.2">
      <c r="B12" s="9"/>
      <c r="C12" s="9"/>
    </row>
    <row r="13" spans="1:3" x14ac:dyDescent="0.2">
      <c r="B13" s="9"/>
      <c r="C13" s="80"/>
    </row>
    <row r="14" spans="1:3" x14ac:dyDescent="0.2">
      <c r="B14" s="9"/>
      <c r="C14" s="80"/>
    </row>
    <row r="15" spans="1:3" x14ac:dyDescent="0.2">
      <c r="B15" s="9"/>
      <c r="C15" s="9"/>
    </row>
    <row r="16" spans="1:3" x14ac:dyDescent="0.2">
      <c r="B16" s="9"/>
      <c r="C16" s="9"/>
    </row>
    <row r="17" spans="2:3" x14ac:dyDescent="0.2">
      <c r="B17" s="9"/>
      <c r="C17" s="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dimension ref="A1:C15"/>
  <sheetViews>
    <sheetView workbookViewId="0">
      <selection activeCell="A9" sqref="A9"/>
    </sheetView>
  </sheetViews>
  <sheetFormatPr baseColWidth="10" defaultRowHeight="12.75" x14ac:dyDescent="0.2"/>
  <cols>
    <col min="1" max="1" width="13.42578125" bestFit="1" customWidth="1"/>
    <col min="2" max="2" width="27.140625" bestFit="1" customWidth="1"/>
    <col min="3" max="3" width="79.28515625" bestFit="1" customWidth="1"/>
  </cols>
  <sheetData>
    <row r="1" spans="1:3" x14ac:dyDescent="0.2">
      <c r="A1" t="s">
        <v>14</v>
      </c>
      <c r="B1">
        <v>6</v>
      </c>
      <c r="C1">
        <f>MAX($A$3:$A$8)-1</f>
        <v>5</v>
      </c>
    </row>
    <row r="2" spans="1:3" x14ac:dyDescent="0.2">
      <c r="B2" t="s">
        <v>24</v>
      </c>
      <c r="C2" t="s">
        <v>7</v>
      </c>
    </row>
    <row r="3" spans="1:3" x14ac:dyDescent="0.2">
      <c r="A3" s="1">
        <v>1</v>
      </c>
      <c r="B3" s="47" t="s">
        <v>116</v>
      </c>
      <c r="C3" s="9" t="s">
        <v>250</v>
      </c>
    </row>
    <row r="4" spans="1:3" x14ac:dyDescent="0.2">
      <c r="A4" s="1">
        <v>2</v>
      </c>
      <c r="B4" s="47" t="s">
        <v>117</v>
      </c>
      <c r="C4" s="80" t="s">
        <v>277</v>
      </c>
    </row>
    <row r="5" spans="1:3" x14ac:dyDescent="0.2">
      <c r="A5" s="81">
        <v>3</v>
      </c>
      <c r="B5" s="46" t="s">
        <v>247</v>
      </c>
      <c r="C5" s="80" t="s">
        <v>274</v>
      </c>
    </row>
    <row r="6" spans="1:3" x14ac:dyDescent="0.2">
      <c r="A6" s="1">
        <v>4</v>
      </c>
      <c r="B6" s="46" t="s">
        <v>239</v>
      </c>
      <c r="C6" s="46" t="s">
        <v>275</v>
      </c>
    </row>
    <row r="7" spans="1:3" x14ac:dyDescent="0.2">
      <c r="A7" s="1">
        <v>5</v>
      </c>
      <c r="B7" s="46" t="s">
        <v>93</v>
      </c>
      <c r="C7" s="9" t="s">
        <v>12</v>
      </c>
    </row>
    <row r="8" spans="1:3" x14ac:dyDescent="0.2">
      <c r="A8" s="1">
        <v>6</v>
      </c>
      <c r="C8" s="9" t="s">
        <v>12</v>
      </c>
    </row>
    <row r="9" spans="1:3" x14ac:dyDescent="0.2">
      <c r="A9" s="1"/>
      <c r="C9" s="9"/>
    </row>
    <row r="10" spans="1:3" x14ac:dyDescent="0.2">
      <c r="A10" s="1"/>
      <c r="B10" s="9"/>
      <c r="C10" s="9"/>
    </row>
    <row r="11" spans="1:3" x14ac:dyDescent="0.2">
      <c r="A11" s="1"/>
      <c r="B11" s="9"/>
      <c r="C11" s="9"/>
    </row>
    <row r="12" spans="1:3" x14ac:dyDescent="0.2">
      <c r="A12" s="1"/>
      <c r="B12" s="46"/>
      <c r="C12" s="9"/>
    </row>
    <row r="13" spans="1:3" x14ac:dyDescent="0.2">
      <c r="A13" s="1"/>
      <c r="B13" s="46"/>
      <c r="C13" s="46"/>
    </row>
    <row r="14" spans="1:3" x14ac:dyDescent="0.2">
      <c r="A14" s="1"/>
      <c r="B14" s="9"/>
      <c r="C14" s="9"/>
    </row>
    <row r="15" spans="1:3" x14ac:dyDescent="0.2">
      <c r="A15" s="1"/>
      <c r="C15" s="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3"/>
  <dimension ref="A1:C27"/>
  <sheetViews>
    <sheetView zoomScaleNormal="100" workbookViewId="0">
      <selection activeCell="A9" sqref="A9"/>
    </sheetView>
  </sheetViews>
  <sheetFormatPr baseColWidth="10" defaultRowHeight="12.75" x14ac:dyDescent="0.2"/>
  <cols>
    <col min="1" max="1" width="12.140625" bestFit="1" customWidth="1"/>
    <col min="2" max="2" width="17.140625" bestFit="1" customWidth="1"/>
    <col min="3" max="3" width="69.28515625" bestFit="1" customWidth="1"/>
  </cols>
  <sheetData>
    <row r="1" spans="1:3" x14ac:dyDescent="0.2">
      <c r="A1" t="str">
        <f>Ergebnisse!$B$13</f>
        <v>Vorh. Alkohol</v>
      </c>
      <c r="B1">
        <v>12</v>
      </c>
      <c r="C1">
        <f>MAX($A$3:$A$14)-1</f>
        <v>11</v>
      </c>
    </row>
    <row r="2" spans="1:3" x14ac:dyDescent="0.2">
      <c r="B2" t="s">
        <v>24</v>
      </c>
      <c r="C2" t="s">
        <v>7</v>
      </c>
    </row>
    <row r="3" spans="1:3" x14ac:dyDescent="0.2">
      <c r="A3" s="1">
        <v>1</v>
      </c>
      <c r="B3" s="9" t="s">
        <v>25</v>
      </c>
      <c r="C3" s="2" t="s">
        <v>281</v>
      </c>
    </row>
    <row r="4" spans="1:3" x14ac:dyDescent="0.2">
      <c r="A4" s="1">
        <v>2</v>
      </c>
      <c r="B4" s="9" t="s">
        <v>26</v>
      </c>
      <c r="C4" s="2" t="s">
        <v>1</v>
      </c>
    </row>
    <row r="5" spans="1:3" x14ac:dyDescent="0.2">
      <c r="A5" s="1">
        <v>3</v>
      </c>
      <c r="B5" s="9" t="s">
        <v>27</v>
      </c>
      <c r="C5" s="2" t="s">
        <v>2</v>
      </c>
    </row>
    <row r="6" spans="1:3" x14ac:dyDescent="0.2">
      <c r="A6" s="1">
        <v>4</v>
      </c>
      <c r="B6" s="9" t="s">
        <v>28</v>
      </c>
      <c r="C6" s="2" t="s">
        <v>278</v>
      </c>
    </row>
    <row r="7" spans="1:3" x14ac:dyDescent="0.2">
      <c r="A7" s="1">
        <v>5</v>
      </c>
      <c r="B7" s="9" t="s">
        <v>29</v>
      </c>
      <c r="C7" s="2" t="s">
        <v>3</v>
      </c>
    </row>
    <row r="8" spans="1:3" x14ac:dyDescent="0.2">
      <c r="A8" s="1">
        <v>6</v>
      </c>
      <c r="B8" s="9" t="s">
        <v>30</v>
      </c>
      <c r="C8" s="2" t="s">
        <v>32</v>
      </c>
    </row>
    <row r="9" spans="1:3" x14ac:dyDescent="0.2">
      <c r="A9" s="1">
        <v>7</v>
      </c>
      <c r="B9" s="9" t="s">
        <v>31</v>
      </c>
      <c r="C9" s="2" t="s">
        <v>66</v>
      </c>
    </row>
    <row r="10" spans="1:3" x14ac:dyDescent="0.2">
      <c r="A10" s="1">
        <v>8</v>
      </c>
      <c r="B10" s="9" t="s">
        <v>289</v>
      </c>
      <c r="C10" s="9" t="s">
        <v>65</v>
      </c>
    </row>
    <row r="11" spans="1:3" x14ac:dyDescent="0.2">
      <c r="A11" s="1">
        <v>9</v>
      </c>
      <c r="B11" s="47" t="s">
        <v>118</v>
      </c>
      <c r="C11" s="2" t="s">
        <v>114</v>
      </c>
    </row>
    <row r="12" spans="1:3" ht="14.25" x14ac:dyDescent="0.2">
      <c r="A12" s="1">
        <v>10</v>
      </c>
      <c r="B12" s="80" t="s">
        <v>212</v>
      </c>
      <c r="C12" s="46" t="s">
        <v>252</v>
      </c>
    </row>
    <row r="13" spans="1:3" x14ac:dyDescent="0.2">
      <c r="A13" s="1">
        <v>11</v>
      </c>
      <c r="B13" s="9" t="s">
        <v>93</v>
      </c>
      <c r="C13" s="46" t="s">
        <v>12</v>
      </c>
    </row>
    <row r="14" spans="1:3" x14ac:dyDescent="0.2">
      <c r="A14" s="1">
        <v>12</v>
      </c>
      <c r="C14" s="46" t="s">
        <v>12</v>
      </c>
    </row>
    <row r="16" spans="1:3" x14ac:dyDescent="0.2">
      <c r="A16" s="1"/>
      <c r="B16" s="9"/>
      <c r="C16" s="2"/>
    </row>
    <row r="17" spans="1:3" x14ac:dyDescent="0.2">
      <c r="A17" s="1"/>
      <c r="B17" s="9"/>
      <c r="C17" s="2"/>
    </row>
    <row r="18" spans="1:3" x14ac:dyDescent="0.2">
      <c r="A18" s="1"/>
      <c r="B18" s="9"/>
      <c r="C18" s="2"/>
    </row>
    <row r="19" spans="1:3" x14ac:dyDescent="0.2">
      <c r="A19" s="1"/>
      <c r="B19" s="9"/>
      <c r="C19" s="2"/>
    </row>
    <row r="20" spans="1:3" x14ac:dyDescent="0.2">
      <c r="A20" s="1"/>
      <c r="B20" s="9"/>
      <c r="C20" s="2"/>
    </row>
    <row r="21" spans="1:3" x14ac:dyDescent="0.2">
      <c r="A21" s="1"/>
      <c r="B21" s="9"/>
      <c r="C21" s="2"/>
    </row>
    <row r="22" spans="1:3" x14ac:dyDescent="0.2">
      <c r="A22" s="1"/>
      <c r="B22" s="9"/>
      <c r="C22" s="2"/>
    </row>
    <row r="23" spans="1:3" x14ac:dyDescent="0.2">
      <c r="A23" s="1"/>
      <c r="B23" s="9"/>
      <c r="C23" s="9"/>
    </row>
    <row r="24" spans="1:3" x14ac:dyDescent="0.2">
      <c r="A24" s="1"/>
      <c r="B24" s="9"/>
      <c r="C24" s="2"/>
    </row>
    <row r="25" spans="1:3" x14ac:dyDescent="0.2">
      <c r="A25" s="1"/>
      <c r="B25" s="9"/>
      <c r="C25" s="46"/>
    </row>
    <row r="26" spans="1:3" x14ac:dyDescent="0.2">
      <c r="A26" s="1"/>
      <c r="B26" s="9"/>
      <c r="C26" s="46"/>
    </row>
    <row r="27" spans="1:3" x14ac:dyDescent="0.2">
      <c r="A27" s="1"/>
      <c r="C27" s="4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3</vt:i4>
      </vt:variant>
    </vt:vector>
  </HeadingPairs>
  <TitlesOfParts>
    <vt:vector size="23" baseType="lpstr">
      <vt:lpstr>Begleitschreiben</vt:lpstr>
      <vt:lpstr>Benutzungshinweise</vt:lpstr>
      <vt:lpstr>FTIR-Hinweise</vt:lpstr>
      <vt:lpstr>Empf. Flücht. Säure</vt:lpstr>
      <vt:lpstr>Ergebnisse</vt:lpstr>
      <vt:lpstr>Sensorik+Mitteilungen</vt:lpstr>
      <vt:lpstr>Dichte</vt:lpstr>
      <vt:lpstr>GAlkohol</vt:lpstr>
      <vt:lpstr>vAlkohol</vt:lpstr>
      <vt:lpstr>Gextrakt</vt:lpstr>
      <vt:lpstr>zfExtrkt</vt:lpstr>
      <vt:lpstr>vgZucker</vt:lpstr>
      <vt:lpstr>G-Saeure</vt:lpstr>
      <vt:lpstr>Fr-SO2</vt:lpstr>
      <vt:lpstr>Ges-SO2</vt:lpstr>
      <vt:lpstr>Reduktone</vt:lpstr>
      <vt:lpstr>Glucose</vt:lpstr>
      <vt:lpstr>Fructose</vt:lpstr>
      <vt:lpstr>CO2</vt:lpstr>
      <vt:lpstr>Überdruck</vt:lpstr>
      <vt:lpstr>'Empf. Flücht. Säure'!_ftn1</vt:lpstr>
      <vt:lpstr>Benutzungshinweise!Druckbereich</vt:lpstr>
      <vt:lpstr>Ergebnisse!Drucktitel</vt:lpstr>
    </vt:vector>
  </TitlesOfParts>
  <Company>Dr. Ristow &amp; Partner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Reinhard Ristow</dc:creator>
  <cp:lastModifiedBy>Hartmut Brückbauer, Landwirtschaftskammer RLP</cp:lastModifiedBy>
  <cp:lastPrinted>2026-04-26T16:26:32Z</cp:lastPrinted>
  <dcterms:created xsi:type="dcterms:W3CDTF">2007-07-27T14:30:40Z</dcterms:created>
  <dcterms:modified xsi:type="dcterms:W3CDTF">2026-04-27T08:18:11Z</dcterms:modified>
</cp:coreProperties>
</file>